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PARTAGES\Achats\Marches binomes\des Courtis\3. Projets\Projet MAGIQ\3. 16 lots travaux - partie bâtiment\2. DCE\DCE final\DPGF\"/>
    </mc:Choice>
  </mc:AlternateContent>
  <xr:revisionPtr revIDLastSave="0" documentId="13_ncr:1_{3297B272-4D65-401A-B90C-D2AE5A44053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1  VRD &amp; TERRASSEMENT " sheetId="1" r:id="rId1"/>
  </sheets>
  <definedNames>
    <definedName name="_xlnm.Print_Titles" localSheetId="0">'LOT 01  VRD &amp; TERRASSEMENT '!$1:$5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4" i="1" l="1"/>
  <c r="M108" i="1"/>
  <c r="M109" i="1" s="1"/>
  <c r="M110" i="1" s="1"/>
  <c r="M21" i="1"/>
  <c r="M101" i="1"/>
  <c r="M98" i="1"/>
  <c r="M97" i="1"/>
  <c r="M94" i="1"/>
  <c r="M95" i="1" s="1"/>
  <c r="M91" i="1"/>
  <c r="M89" i="1"/>
  <c r="M87" i="1"/>
  <c r="M86" i="1"/>
  <c r="M85" i="1"/>
  <c r="M84" i="1"/>
  <c r="M83" i="1"/>
  <c r="M79" i="1"/>
  <c r="M78" i="1"/>
  <c r="M76" i="1"/>
  <c r="M73" i="1"/>
  <c r="M71" i="1"/>
  <c r="M70" i="1"/>
  <c r="M69" i="1"/>
  <c r="M68" i="1"/>
  <c r="M67" i="1"/>
  <c r="M65" i="1"/>
  <c r="M63" i="1"/>
  <c r="M62" i="1"/>
  <c r="M61" i="1"/>
  <c r="M60" i="1"/>
  <c r="M57" i="1"/>
  <c r="M53" i="1"/>
  <c r="M52" i="1"/>
  <c r="M51" i="1"/>
  <c r="M50" i="1"/>
  <c r="M49" i="1"/>
  <c r="M47" i="1"/>
  <c r="M46" i="1"/>
  <c r="M45" i="1"/>
  <c r="M44" i="1"/>
  <c r="M43" i="1"/>
  <c r="M42" i="1"/>
  <c r="M40" i="1"/>
  <c r="M39" i="1"/>
  <c r="M38" i="1"/>
  <c r="M37" i="1"/>
  <c r="M36" i="1"/>
  <c r="M32" i="1"/>
  <c r="M31" i="1"/>
  <c r="M29" i="1"/>
  <c r="M28" i="1"/>
  <c r="M27" i="1"/>
  <c r="M25" i="1"/>
  <c r="M20" i="1"/>
  <c r="M19" i="1"/>
  <c r="M17" i="1"/>
  <c r="M80" i="1" l="1"/>
  <c r="M22" i="1"/>
  <c r="M74" i="1"/>
  <c r="M111" i="1"/>
  <c r="M112" i="1" s="1"/>
  <c r="M33" i="1"/>
  <c r="M99" i="1"/>
  <c r="M92" i="1"/>
  <c r="M54" i="1"/>
  <c r="M100" i="1"/>
  <c r="M102" i="1" s="1"/>
</calcChain>
</file>

<file path=xl/sharedStrings.xml><?xml version="1.0" encoding="utf-8"?>
<sst xmlns="http://schemas.openxmlformats.org/spreadsheetml/2006/main" count="267" uniqueCount="202">
  <si>
    <t>BDP044</t>
  </si>
  <si>
    <t>La numérotation dans le présent document correspond exactement à la numérotation du chapitre Description Détaillée du C.C.T.P.</t>
  </si>
  <si>
    <t>Il est bien précisé que l'Entreprise doit obligatoirement chiffrer les prestations de base ainsi que toutes les options éventuelles prévues au présent lot.</t>
  </si>
  <si>
    <t xml:space="preserve">Les quantités sont données à titre indicatif par le Maître d'Oeuvre. Elles sont à vérifier par l'entreprise dans le cadre de son offre. En conséquence, </t>
  </si>
  <si>
    <t xml:space="preserve">l'entrepreneur devra vérifier l'exactitude, avant l'établissement de sa proposition, aucune réclamation au titres des métrés ne pourra être opposée aprés </t>
  </si>
  <si>
    <t>passation du marché.</t>
  </si>
  <si>
    <t>Ref. Env.</t>
  </si>
  <si>
    <t>N°</t>
  </si>
  <si>
    <t>.</t>
  </si>
  <si>
    <t>Désignation</t>
  </si>
  <si>
    <t>U</t>
  </si>
  <si>
    <t>Qté</t>
  </si>
  <si>
    <t>Qté ent.</t>
  </si>
  <si>
    <t>Prix Unitaire</t>
  </si>
  <si>
    <t>MONTANT HT</t>
  </si>
  <si>
    <t>01</t>
  </si>
  <si>
    <t>VRD &amp; TERRASSEMENT GENERAUX</t>
  </si>
  <si>
    <t>2</t>
  </si>
  <si>
    <t>CAHIER DES CLAUSES TECHNIQUES PARTICULIERES</t>
  </si>
  <si>
    <t>2.1</t>
  </si>
  <si>
    <t>INSTALLATION ET PREPARATION DE CHANTIER</t>
  </si>
  <si>
    <t>2.1.1</t>
  </si>
  <si>
    <t>DEPENSES D’INVESTISSEMENT</t>
  </si>
  <si>
    <t>2.1.1.1</t>
  </si>
  <si>
    <t>Entretien et remise en état des voies existantes</t>
  </si>
  <si>
    <t>ft</t>
  </si>
  <si>
    <t>2.1.2</t>
  </si>
  <si>
    <t>2.1.2.1</t>
  </si>
  <si>
    <t>Etudes et plans d’exécution</t>
  </si>
  <si>
    <t>2.1.2.2</t>
  </si>
  <si>
    <t>Implantation et niveaux</t>
  </si>
  <si>
    <t>Sous-Total HT de INSTALLATION ET PREPARATION DE CHANTIER</t>
  </si>
  <si>
    <t>2.2</t>
  </si>
  <si>
    <t>TRAVAUX PREPARATOIRES</t>
  </si>
  <si>
    <t>2.2.1</t>
  </si>
  <si>
    <t>ARBRES ET VEGETATION</t>
  </si>
  <si>
    <t>2.2.1.1</t>
  </si>
  <si>
    <t>Abattage d’arbres</t>
  </si>
  <si>
    <t>u</t>
  </si>
  <si>
    <t>2.2.2</t>
  </si>
  <si>
    <t>DEPOSES &amp; DEMOLITIONS</t>
  </si>
  <si>
    <t>2.2.2.1</t>
  </si>
  <si>
    <t>Démolition de bordures</t>
  </si>
  <si>
    <t>ml</t>
  </si>
  <si>
    <t>2.2.2.2</t>
  </si>
  <si>
    <t>Percement de galeries</t>
  </si>
  <si>
    <t>PM</t>
  </si>
  <si>
    <t>2.2.2.3</t>
  </si>
  <si>
    <t>Dépose d'équipement divers</t>
  </si>
  <si>
    <t>2.2.3</t>
  </si>
  <si>
    <t>TERRASSEMENTS</t>
  </si>
  <si>
    <t>2.2.3.1</t>
  </si>
  <si>
    <t>Base vie, zone de chantier et zones de stockage</t>
  </si>
  <si>
    <t>m²</t>
  </si>
  <si>
    <t>2.2.3.2</t>
  </si>
  <si>
    <t>Plaque de répartition de charge au sol</t>
  </si>
  <si>
    <t>Sous-Total HT de TRAVAUX PREPARATOIRES</t>
  </si>
  <si>
    <t>2.3</t>
  </si>
  <si>
    <t>TERRASSEMENTS / REMBLAIS</t>
  </si>
  <si>
    <t>2.3.1</t>
  </si>
  <si>
    <t>2.3.1.1</t>
  </si>
  <si>
    <t>Décapage de la terre végétale plateformes</t>
  </si>
  <si>
    <t>2.3.1.2</t>
  </si>
  <si>
    <t>Stockage de terre végétale sur site</t>
  </si>
  <si>
    <t>m³</t>
  </si>
  <si>
    <t>2.3.1.3</t>
  </si>
  <si>
    <t>Evacuation &amp; redevance en décharge des terres végétales</t>
  </si>
  <si>
    <t>2.3.1.4</t>
  </si>
  <si>
    <t>Terrassements en masse plateformes</t>
  </si>
  <si>
    <t>2.3.1.5</t>
  </si>
  <si>
    <t>Évacuation &amp; redevance décharge des terres du terrassement en masse</t>
  </si>
  <si>
    <t>2.3.2</t>
  </si>
  <si>
    <t>TRAVAUX PREPARATOIRES AU GROS OEUVRE &amp; REMBLAIS</t>
  </si>
  <si>
    <t>2.3.2.1</t>
  </si>
  <si>
    <t>Mise en place d’un géotextile</t>
  </si>
  <si>
    <t>2.3.2.2</t>
  </si>
  <si>
    <t>Fermeture des plateformes du bâtiment</t>
  </si>
  <si>
    <t>2.3.2.3</t>
  </si>
  <si>
    <t>Remblais périphériques</t>
  </si>
  <si>
    <t>2.3.2.4</t>
  </si>
  <si>
    <t>Empierrement des cheminements piétons et cours</t>
  </si>
  <si>
    <t>2.3.2.5</t>
  </si>
  <si>
    <t>Purge des empierrements et reprofilage de fond de forme</t>
  </si>
  <si>
    <t>2.3.2.6</t>
  </si>
  <si>
    <t>Essais de compactage</t>
  </si>
  <si>
    <t>2.3.3</t>
  </si>
  <si>
    <t>JARDIN DE PLUIE</t>
  </si>
  <si>
    <t>2.3.3.1</t>
  </si>
  <si>
    <t>2.3.3.2</t>
  </si>
  <si>
    <t>Stockage, remblaiement et talutage de terre végétale</t>
  </si>
  <si>
    <t>2.3.3.3</t>
  </si>
  <si>
    <t>2.3.3.4</t>
  </si>
  <si>
    <t>2.3.3.5</t>
  </si>
  <si>
    <t>Buse béton</t>
  </si>
  <si>
    <t>Sous-Total HT de TERRASSEMENTS / REMBLAIS</t>
  </si>
  <si>
    <t>2.4</t>
  </si>
  <si>
    <t>RESEAUX HUMIDES</t>
  </si>
  <si>
    <t>2.4.1</t>
  </si>
  <si>
    <t>2.4.1.1</t>
  </si>
  <si>
    <t>Tranchées</t>
  </si>
  <si>
    <t>2.4.2</t>
  </si>
  <si>
    <t>RESEAUX EAUX PLUVIALES</t>
  </si>
  <si>
    <t>2.4.2.1</t>
  </si>
  <si>
    <t>Canalisations EP en PVC</t>
  </si>
  <si>
    <t>2.4.2.1.1</t>
  </si>
  <si>
    <t>Canalisations de diamètre 160 mm</t>
  </si>
  <si>
    <t>2.4.2.1.2</t>
  </si>
  <si>
    <t>Canalisations de diamètre 200 mm</t>
  </si>
  <si>
    <t>2.4.2.1.3</t>
  </si>
  <si>
    <t>Canalisations de diamètre 250 mm</t>
  </si>
  <si>
    <t>2.4.2.1.4</t>
  </si>
  <si>
    <t>Raccordement sur réseaux existants</t>
  </si>
  <si>
    <t>2.4.2.2</t>
  </si>
  <si>
    <t>Regards de branchement</t>
  </si>
  <si>
    <t>2.4.2.2.1</t>
  </si>
  <si>
    <t>Regard de 50 x 50 cm avec tampon fonte - classe 125 kN à 400 kN (suivant localisation)</t>
  </si>
  <si>
    <t>2.4.2.3</t>
  </si>
  <si>
    <t>Regards / caniveaux / divers</t>
  </si>
  <si>
    <t>2.4.2.3.1</t>
  </si>
  <si>
    <t>Regard de 50 x 50 cm avec grille fonte - classe 250 kN ou 400 kN (suivant localisation)</t>
  </si>
  <si>
    <t>2.4.2.3.2</t>
  </si>
  <si>
    <t>Caniveau CC1</t>
  </si>
  <si>
    <t>2.4.2.3.3</t>
  </si>
  <si>
    <t>Fosse de relevage ep</t>
  </si>
  <si>
    <t>2.4.2.3.4</t>
  </si>
  <si>
    <t>Fosse type décanteur</t>
  </si>
  <si>
    <t>2.4.2.3.5</t>
  </si>
  <si>
    <t>Caniveau avec grille fonte</t>
  </si>
  <si>
    <t>2.4.3</t>
  </si>
  <si>
    <t>DRAINAGE</t>
  </si>
  <si>
    <t>2.4.3.1</t>
  </si>
  <si>
    <t>Drainage périphérique</t>
  </si>
  <si>
    <t>Sous-Total HT de RESEAUX HUMIDES</t>
  </si>
  <si>
    <t>2.5</t>
  </si>
  <si>
    <t>RESEAUX SECS - COURANTS FORTS &amp; FAIBLES</t>
  </si>
  <si>
    <t>2.5.1</t>
  </si>
  <si>
    <t>2.5.2</t>
  </si>
  <si>
    <t>RESEAUX COURANTS FORTS ET FAIBLES</t>
  </si>
  <si>
    <t>2.5.2.1</t>
  </si>
  <si>
    <t>Pénétrations dans bâtiment existant</t>
  </si>
  <si>
    <t>2.5.2.2</t>
  </si>
  <si>
    <t>Fourreaux en PEHD soude posées en tranchée</t>
  </si>
  <si>
    <t>Sous-Total HT de RESEAUX SECS - COURANTS FORTS &amp; FAIBLES</t>
  </si>
  <si>
    <t>2.6</t>
  </si>
  <si>
    <t>VOIRIES</t>
  </si>
  <si>
    <t>2.6.1</t>
  </si>
  <si>
    <t>CHAUSSÉES</t>
  </si>
  <si>
    <t>2.6.1.1</t>
  </si>
  <si>
    <t>Espaces gravillonnés</t>
  </si>
  <si>
    <t>2.6.1.2</t>
  </si>
  <si>
    <t>Reprises de chaussée existante</t>
  </si>
  <si>
    <t>2.6.1.3</t>
  </si>
  <si>
    <t>Dallage avec finition béton balayé</t>
  </si>
  <si>
    <t>2.6.1.4</t>
  </si>
  <si>
    <t>Reprise du cheminement pavé</t>
  </si>
  <si>
    <t>2.6.1.5</t>
  </si>
  <si>
    <t>Gravillons en pied de façade</t>
  </si>
  <si>
    <t>2.6.2</t>
  </si>
  <si>
    <t>BORDURES</t>
  </si>
  <si>
    <t>2.6.2.1</t>
  </si>
  <si>
    <t>Bordures P1</t>
  </si>
  <si>
    <t>2.6.3</t>
  </si>
  <si>
    <t>SIGNALISATION</t>
  </si>
  <si>
    <t>2.6.3.1</t>
  </si>
  <si>
    <t>Marquage au sol et panneaux</t>
  </si>
  <si>
    <t>Sous-Total HT de VOIRIES</t>
  </si>
  <si>
    <t>2.7</t>
  </si>
  <si>
    <t>TRAVAUX PREPARATOIRES ESPACES VERTS</t>
  </si>
  <si>
    <t>2.7.1</t>
  </si>
  <si>
    <t>Mise en forme du terrain</t>
  </si>
  <si>
    <t>Sous-Total HT de TRAVAUX PREPARATOIRES ESPACES VERTS</t>
  </si>
  <si>
    <t>2.8</t>
  </si>
  <si>
    <t>ESSAIS &amp; RECOLEMENTS</t>
  </si>
  <si>
    <t>2.8.1</t>
  </si>
  <si>
    <t>Essais d'étanchéité</t>
  </si>
  <si>
    <t>2.8.2</t>
  </si>
  <si>
    <t>Inspection vidéo</t>
  </si>
  <si>
    <t>Sous-Total HT de ESSAIS &amp; RECOLEMENTS</t>
  </si>
  <si>
    <t>MONTANT TVA - 20,00%</t>
  </si>
  <si>
    <t>ENTRETIEN</t>
  </si>
  <si>
    <t>2.1.2.3</t>
  </si>
  <si>
    <t>doe</t>
  </si>
  <si>
    <t>2.9</t>
  </si>
  <si>
    <t>2.9.1</t>
  </si>
  <si>
    <t xml:space="preserve">contrôle radiologique à distance  </t>
  </si>
  <si>
    <t>Sous-Total HT de OPTIONS</t>
  </si>
  <si>
    <t>OPTIONS</t>
  </si>
  <si>
    <t xml:space="preserve">Légende </t>
  </si>
  <si>
    <t>u = unité</t>
  </si>
  <si>
    <t>ft = forfait</t>
  </si>
  <si>
    <t>pm = pour mémoire</t>
  </si>
  <si>
    <t>m² = mètre carré</t>
  </si>
  <si>
    <t>m3 = mètre cube</t>
  </si>
  <si>
    <t>ml = mètre linéaire</t>
  </si>
  <si>
    <t>Décomposition du Prix Global et Forfaitaire</t>
  </si>
  <si>
    <t>LOT n°01. VRD &amp; TERRASSEMENT GENERAUX - tranche ferme</t>
  </si>
  <si>
    <t>MONTANT HT - 01 - VRD &amp; TERRASSEMENT GENERAUX - tranche ferme</t>
  </si>
  <si>
    <t>MONTANT TTC - 01 - VRD &amp; TERRASSEMENT GENERAUX - tranche ferme</t>
  </si>
  <si>
    <r>
      <t xml:space="preserve"> LOT n°01. VRD &amp; TERRASSEMENT GENERAUX - </t>
    </r>
    <r>
      <rPr>
        <b/>
        <sz val="12"/>
        <color rgb="FFFF0000"/>
        <rFont val="Century Gothic"/>
        <family val="2"/>
      </rPr>
      <t>OPTION</t>
    </r>
  </si>
  <si>
    <r>
      <t xml:space="preserve">MONTANT HT - 01 - VRD &amp; TERRASSEMENT GENERAUX - </t>
    </r>
    <r>
      <rPr>
        <b/>
        <sz val="12"/>
        <color rgb="FFC00000"/>
        <rFont val="Calibri"/>
        <family val="2"/>
      </rPr>
      <t>OPTION</t>
    </r>
    <r>
      <rPr>
        <b/>
        <sz val="12"/>
        <rFont val="Calibri"/>
        <family val="2"/>
      </rPr>
      <t xml:space="preserve"> </t>
    </r>
  </si>
  <si>
    <r>
      <t xml:space="preserve">MONTANT TTC - 01 - VRD &amp; TERRASSEMENT GENERAUX - </t>
    </r>
    <r>
      <rPr>
        <b/>
        <sz val="12"/>
        <color rgb="FFC00000"/>
        <rFont val="Calibri"/>
        <family val="2"/>
      </rPr>
      <t>OPTION</t>
    </r>
    <r>
      <rPr>
        <b/>
        <sz val="12"/>
        <rFont val="Calibri"/>
        <family val="2"/>
      </rPr>
      <t xml:space="preserve"> </t>
    </r>
  </si>
  <si>
    <t>TOTAL MONTANT HT TRANCHE FERME +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</si>
</sst>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22" x14ac:knownFonts="1">
    <font>
      <sz val="8.25"/>
      <name val="Microsoft Sans Serif"/>
      <family val="2"/>
      <charset val="1"/>
    </font>
    <font>
      <b/>
      <sz val="13"/>
      <name val="Century Gothic"/>
      <charset val="1"/>
    </font>
    <font>
      <b/>
      <sz val="23"/>
      <color theme="1"/>
      <name val="Century Gothic"/>
      <charset val="1"/>
    </font>
    <font>
      <b/>
      <sz val="18"/>
      <color theme="1"/>
      <name val="Tahoma"/>
      <charset val="1"/>
    </font>
    <font>
      <b/>
      <sz val="19"/>
      <color rgb="FF3E3C3A"/>
      <name val="Century Gothic"/>
      <charset val="1"/>
    </font>
    <font>
      <sz val="8"/>
      <color rgb="FF000000"/>
      <name val="Microsoft Sans Serif"/>
      <charset val="1"/>
    </font>
    <font>
      <b/>
      <sz val="12"/>
      <name val="Century Gothic"/>
      <charset val="1"/>
    </font>
    <font>
      <b/>
      <sz val="10"/>
      <color rgb="FF000000"/>
      <name val="Century Gothic"/>
      <charset val="1"/>
    </font>
    <font>
      <b/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theme="1"/>
      <name val="Calibri"/>
      <charset val="1"/>
    </font>
    <font>
      <b/>
      <sz val="10"/>
      <color rgb="FF000000"/>
      <name val="Calibri"/>
      <charset val="1"/>
    </font>
    <font>
      <b/>
      <sz val="12"/>
      <name val="Calibri"/>
      <charset val="1"/>
    </font>
    <font>
      <b/>
      <sz val="12"/>
      <color theme="1"/>
      <name val="Calibri"/>
      <charset val="1"/>
    </font>
    <font>
      <sz val="8"/>
      <name val="Microsoft Sans Serif"/>
      <family val="2"/>
      <charset val="1"/>
    </font>
    <font>
      <b/>
      <sz val="12"/>
      <name val="Century Gothic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2"/>
      <name val="Calibri"/>
      <family val="2"/>
    </font>
    <font>
      <b/>
      <sz val="12"/>
      <color rgb="FFC00000"/>
      <name val="Calibri"/>
      <family val="2"/>
    </font>
    <font>
      <sz val="12"/>
      <name val="Microsoft Sans Serif"/>
      <family val="2"/>
      <charset val="1"/>
    </font>
    <font>
      <b/>
      <sz val="12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105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0" xfId="0" applyFill="1">
      <alignment vertical="top"/>
      <protection locked="0"/>
    </xf>
    <xf numFmtId="0" fontId="0" fillId="0" borderId="4" xfId="0" applyBorder="1" applyAlignment="1" applyProtection="1">
      <alignment horizontal="right" vertical="center"/>
    </xf>
    <xf numFmtId="0" fontId="0" fillId="2" borderId="5" xfId="0" applyFill="1" applyBorder="1" applyProtection="1">
      <alignment vertical="top"/>
    </xf>
    <xf numFmtId="0" fontId="0" fillId="2" borderId="5" xfId="0" applyFill="1" applyBorder="1">
      <alignment vertical="top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0" fillId="2" borderId="0" xfId="0" applyFill="1" applyAlignment="1">
      <alignment horizontal="center" vertical="top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7" fillId="3" borderId="12" xfId="0" applyFont="1" applyFill="1" applyBorder="1" applyAlignment="1">
      <alignment horizontal="center" vertical="center"/>
      <protection locked="0"/>
    </xf>
    <xf numFmtId="0" fontId="7" fillId="3" borderId="11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>
      <alignment horizontal="center" vertical="center"/>
      <protection locked="0"/>
    </xf>
    <xf numFmtId="0" fontId="0" fillId="0" borderId="11" xfId="0" applyBorder="1">
      <alignment vertical="top"/>
      <protection locked="0"/>
    </xf>
    <xf numFmtId="0" fontId="7" fillId="3" borderId="0" xfId="0" applyFont="1" applyFill="1" applyAlignment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center" vertical="center"/>
    </xf>
    <xf numFmtId="0" fontId="10" fillId="0" borderId="15" xfId="0" applyFont="1" applyBorder="1" applyAlignment="1">
      <alignment horizontal="right" vertical="center"/>
      <protection locked="0"/>
    </xf>
    <xf numFmtId="0" fontId="9" fillId="0" borderId="15" xfId="0" applyFont="1" applyBorder="1" applyAlignment="1" applyProtection="1">
      <alignment horizontal="right" vertical="center"/>
    </xf>
    <xf numFmtId="0" fontId="9" fillId="0" borderId="15" xfId="0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8" fillId="0" borderId="13" xfId="0" applyFont="1" applyBorder="1" applyAlignment="1">
      <alignment horizontal="left" vertical="center"/>
      <protection locked="0"/>
    </xf>
    <xf numFmtId="49" fontId="8" fillId="0" borderId="13" xfId="0" applyNumberFormat="1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 wrapText="1"/>
    </xf>
    <xf numFmtId="49" fontId="10" fillId="0" borderId="13" xfId="0" applyNumberFormat="1" applyFont="1" applyBorder="1" applyAlignment="1" applyProtection="1">
      <alignment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2"/>
    </xf>
    <xf numFmtId="49" fontId="9" fillId="0" borderId="15" xfId="0" applyNumberFormat="1" applyFont="1" applyBorder="1" applyAlignment="1" applyProtection="1">
      <alignment horizontal="center" vertical="center" wrapText="1"/>
    </xf>
    <xf numFmtId="3" fontId="10" fillId="0" borderId="15" xfId="0" applyNumberFormat="1" applyFont="1" applyBorder="1" applyAlignment="1">
      <alignment horizontal="right" vertical="center"/>
      <protection locked="0"/>
    </xf>
    <xf numFmtId="3" fontId="9" fillId="0" borderId="15" xfId="0" applyNumberFormat="1" applyFont="1" applyBorder="1" applyAlignment="1" applyProtection="1">
      <alignment horizontal="right" vertical="center"/>
    </xf>
    <xf numFmtId="3" fontId="9" fillId="0" borderId="15" xfId="0" applyNumberFormat="1" applyFont="1" applyBorder="1" applyAlignment="1">
      <alignment horizontal="right" vertical="center"/>
      <protection locked="0"/>
    </xf>
    <xf numFmtId="3" fontId="10" fillId="0" borderId="15" xfId="0" applyNumberFormat="1" applyFont="1" applyBorder="1" applyAlignment="1" applyProtection="1">
      <alignment horizontal="right" vertical="center"/>
    </xf>
    <xf numFmtId="7" fontId="10" fillId="0" borderId="15" xfId="0" applyNumberFormat="1" applyFont="1" applyBorder="1" applyAlignment="1">
      <alignment horizontal="right" vertical="center"/>
      <protection locked="0"/>
    </xf>
    <xf numFmtId="164" fontId="10" fillId="0" borderId="15" xfId="0" applyNumberFormat="1" applyFont="1" applyBorder="1" applyAlignment="1">
      <alignment horizontal="right" vertical="center"/>
      <protection locked="0"/>
    </xf>
    <xf numFmtId="7" fontId="9" fillId="0" borderId="5" xfId="0" applyNumberFormat="1" applyFont="1" applyBorder="1" applyAlignment="1" applyProtection="1">
      <alignment horizontal="right" vertical="center"/>
    </xf>
    <xf numFmtId="7" fontId="8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  <protection locked="0"/>
    </xf>
    <xf numFmtId="4" fontId="9" fillId="0" borderId="15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>
      <alignment horizontal="right" vertical="center"/>
      <protection locked="0"/>
    </xf>
    <xf numFmtId="164" fontId="9" fillId="0" borderId="15" xfId="0" applyNumberFormat="1" applyFont="1" applyBorder="1" applyAlignment="1" applyProtection="1">
      <alignment horizontal="right" vertical="center"/>
    </xf>
    <xf numFmtId="164" fontId="9" fillId="0" borderId="15" xfId="0" applyNumberFormat="1" applyFont="1" applyBorder="1" applyAlignment="1">
      <alignment horizontal="right" vertical="center"/>
      <protection locked="0"/>
    </xf>
    <xf numFmtId="0" fontId="10" fillId="0" borderId="15" xfId="0" applyFont="1" applyBorder="1" applyAlignment="1" applyProtection="1">
      <alignment horizontal="left" vertical="center" wrapText="1" indent="4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7" fontId="13" fillId="3" borderId="5" xfId="0" applyNumberFormat="1" applyFont="1" applyFill="1" applyBorder="1" applyAlignment="1" applyProtection="1">
      <alignment horizontal="right" vertical="center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>
      <alignment horizontal="left" vertical="center"/>
      <protection locked="0"/>
    </xf>
    <xf numFmtId="49" fontId="16" fillId="0" borderId="13" xfId="0" applyNumberFormat="1" applyFont="1" applyBorder="1" applyAlignment="1" applyProtection="1">
      <alignment vertical="center" wrapText="1"/>
    </xf>
    <xf numFmtId="0" fontId="16" fillId="0" borderId="15" xfId="0" applyFont="1" applyBorder="1" applyAlignment="1" applyProtection="1">
      <alignment vertical="center" wrapText="1"/>
    </xf>
    <xf numFmtId="0" fontId="0" fillId="6" borderId="19" xfId="0" applyFill="1" applyBorder="1" applyProtection="1">
      <alignment vertical="top"/>
    </xf>
    <xf numFmtId="0" fontId="0" fillId="6" borderId="20" xfId="0" applyFill="1" applyBorder="1" applyProtection="1">
      <alignment vertical="top"/>
    </xf>
    <xf numFmtId="0" fontId="0" fillId="6" borderId="21" xfId="0" applyFill="1" applyBorder="1" applyProtection="1">
      <alignment vertical="top"/>
    </xf>
    <xf numFmtId="0" fontId="20" fillId="5" borderId="16" xfId="0" applyFont="1" applyFill="1" applyBorder="1" applyAlignment="1" applyProtection="1">
      <alignment horizontal="center" vertical="center"/>
    </xf>
    <xf numFmtId="0" fontId="20" fillId="5" borderId="17" xfId="0" applyFont="1" applyFill="1" applyBorder="1" applyAlignment="1" applyProtection="1">
      <alignment horizontal="center" vertical="center"/>
    </xf>
    <xf numFmtId="0" fontId="20" fillId="5" borderId="18" xfId="0" applyFont="1" applyFill="1" applyBorder="1" applyAlignment="1" applyProtection="1">
      <alignment horizontal="center" vertical="center"/>
    </xf>
    <xf numFmtId="49" fontId="12" fillId="3" borderId="6" xfId="0" applyNumberFormat="1" applyFont="1" applyFill="1" applyBorder="1" applyAlignment="1" applyProtection="1">
      <alignment horizontal="left" vertical="center" wrapText="1"/>
    </xf>
    <xf numFmtId="49" fontId="12" fillId="3" borderId="7" xfId="0" applyNumberFormat="1" applyFont="1" applyFill="1" applyBorder="1" applyAlignment="1" applyProtection="1">
      <alignment horizontal="left" vertic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Alignment="1" applyProtection="1">
      <alignment horizontal="left" vertical="center" wrapText="1"/>
    </xf>
    <xf numFmtId="49" fontId="12" fillId="3" borderId="1" xfId="0" applyNumberFormat="1" applyFont="1" applyFill="1" applyBorder="1" applyAlignment="1" applyProtection="1">
      <alignment horizontal="left" vertical="center" wrapText="1"/>
    </xf>
    <xf numFmtId="49" fontId="12" fillId="3" borderId="2" xfId="0" applyNumberFormat="1" applyFont="1" applyFill="1" applyBorder="1" applyAlignment="1" applyProtection="1">
      <alignment horizontal="left" vertical="center" wrapText="1"/>
    </xf>
    <xf numFmtId="49" fontId="11" fillId="4" borderId="9" xfId="0" applyNumberFormat="1" applyFont="1" applyFill="1" applyBorder="1" applyAlignment="1" applyProtection="1">
      <alignment horizontal="left" vertical="center" wrapText="1" indent="11"/>
    </xf>
    <xf numFmtId="49" fontId="11" fillId="4" borderId="10" xfId="0" applyNumberFormat="1" applyFont="1" applyFill="1" applyBorder="1" applyAlignment="1" applyProtection="1">
      <alignment horizontal="left" vertical="center" wrapText="1" indent="11"/>
    </xf>
    <xf numFmtId="0" fontId="0" fillId="2" borderId="4" xfId="0" applyFill="1" applyBorder="1" applyAlignment="1">
      <alignment horizontal="center" vertical="center"/>
      <protection locked="0"/>
    </xf>
    <xf numFmtId="0" fontId="0" fillId="2" borderId="0" xfId="0" applyFill="1" applyAlignment="1">
      <alignment horizontal="center" vertical="center"/>
      <protection locked="0"/>
    </xf>
    <xf numFmtId="0" fontId="0" fillId="2" borderId="5" xfId="0" applyFill="1" applyBorder="1" applyAlignment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top" wrapText="1"/>
      <protection locked="0"/>
    </xf>
    <xf numFmtId="0" fontId="4" fillId="2" borderId="0" xfId="0" applyFont="1" applyFill="1" applyAlignment="1">
      <alignment horizontal="center" vertical="top" wrapText="1"/>
      <protection locked="0"/>
    </xf>
    <xf numFmtId="0" fontId="4" fillId="2" borderId="5" xfId="0" applyFont="1" applyFill="1" applyBorder="1" applyAlignment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5" xfId="0" applyFont="1" applyFill="1" applyBorder="1" applyAlignment="1">
      <alignment horizontal="center" vertical="center" wrapText="1"/>
      <protection locked="0"/>
    </xf>
    <xf numFmtId="0" fontId="6" fillId="2" borderId="9" xfId="0" applyFont="1" applyFill="1" applyBorder="1" applyAlignment="1">
      <alignment horizontal="center" vertical="center"/>
      <protection locked="0"/>
    </xf>
    <xf numFmtId="0" fontId="6" fillId="2" borderId="10" xfId="0" applyFont="1" applyFill="1" applyBorder="1" applyAlignment="1">
      <alignment horizontal="center" vertical="center"/>
      <protection locked="0"/>
    </xf>
    <xf numFmtId="0" fontId="6" fillId="2" borderId="11" xfId="0" applyFont="1" applyFill="1" applyBorder="1" applyAlignment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top"/>
    </xf>
    <xf numFmtId="0" fontId="0" fillId="2" borderId="0" xfId="0" applyFill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7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5" fillId="2" borderId="4" xfId="0" applyFont="1" applyFill="1" applyBorder="1" applyAlignment="1">
      <alignment horizontal="center" vertical="center"/>
      <protection locked="0"/>
    </xf>
    <xf numFmtId="0" fontId="5" fillId="2" borderId="0" xfId="0" applyFont="1" applyFill="1" applyAlignment="1">
      <alignment horizontal="center" vertical="center"/>
      <protection locked="0"/>
    </xf>
    <xf numFmtId="0" fontId="5" fillId="2" borderId="5" xfId="0" applyFont="1" applyFill="1" applyBorder="1" applyAlignment="1">
      <alignment horizontal="center" vertical="center"/>
      <protection locked="0"/>
    </xf>
    <xf numFmtId="0" fontId="15" fillId="2" borderId="9" xfId="0" applyFont="1" applyFill="1" applyBorder="1" applyAlignment="1">
      <alignment horizontal="center" vertical="center"/>
      <protection locked="0"/>
    </xf>
    <xf numFmtId="49" fontId="17" fillId="4" borderId="9" xfId="0" applyNumberFormat="1" applyFont="1" applyFill="1" applyBorder="1" applyAlignment="1" applyProtection="1">
      <alignment horizontal="left" vertical="center" wrapText="1" indent="11"/>
    </xf>
    <xf numFmtId="49" fontId="18" fillId="3" borderId="1" xfId="0" applyNumberFormat="1" applyFont="1" applyFill="1" applyBorder="1" applyAlignment="1" applyProtection="1">
      <alignment horizontal="left" vertical="center" wrapText="1"/>
    </xf>
    <xf numFmtId="49" fontId="18" fillId="3" borderId="6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1"/>
  <sheetViews>
    <sheetView showZeros="0" tabSelected="1" workbookViewId="0">
      <pane ySplit="6" topLeftCell="A103" activePane="bottomLeft" state="frozen"/>
      <selection pane="bottomLeft" activeCell="M115" sqref="M115"/>
    </sheetView>
  </sheetViews>
  <sheetFormatPr baseColWidth="10" defaultColWidth="10" defaultRowHeight="15" customHeight="1" x14ac:dyDescent="0.15"/>
  <cols>
    <col min="1" max="1" width="17.33203125" style="1" customWidth="1"/>
    <col min="2" max="2" width="0.1640625" style="1" hidden="1" customWidth="1"/>
    <col min="3" max="3" width="60" style="1" customWidth="1"/>
    <col min="4" max="4" width="7.1640625" style="1" customWidth="1"/>
    <col min="5" max="5" width="0.1640625" hidden="1" customWidth="1"/>
    <col min="6" max="6" width="12.33203125" style="1" customWidth="1"/>
    <col min="7" max="7" width="11.83203125" customWidth="1"/>
    <col min="8" max="8" width="0.1640625" style="1" hidden="1" customWidth="1"/>
    <col min="9" max="9" width="14.1640625" customWidth="1"/>
    <col min="10" max="12" width="0.1640625" hidden="1" customWidth="1"/>
    <col min="13" max="13" width="26.6640625" style="1" customWidth="1"/>
    <col min="14" max="14" width="0" hidden="1" customWidth="1"/>
  </cols>
  <sheetData>
    <row r="1" spans="1:14" ht="18.75" customHeight="1" x14ac:dyDescent="0.15">
      <c r="A1" s="83" t="s">
        <v>194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  <c r="N1" s="2"/>
    </row>
    <row r="2" spans="1:14" ht="19.5" customHeight="1" x14ac:dyDescent="0.15">
      <c r="A2" s="86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8"/>
      <c r="N2" s="3"/>
    </row>
    <row r="3" spans="1:14" ht="62.25" customHeight="1" x14ac:dyDescent="0.15">
      <c r="A3" s="4"/>
      <c r="B3" s="5"/>
      <c r="C3" s="78" t="s">
        <v>0</v>
      </c>
      <c r="D3" s="78"/>
      <c r="E3" s="79"/>
      <c r="F3" s="78"/>
      <c r="G3" s="79"/>
      <c r="H3" s="78"/>
      <c r="I3" s="79"/>
      <c r="J3" s="6"/>
      <c r="K3" s="6"/>
      <c r="L3" s="6"/>
      <c r="M3" s="7"/>
      <c r="N3" s="8"/>
    </row>
    <row r="4" spans="1:14" ht="30" customHeight="1" x14ac:dyDescent="0.15">
      <c r="A4" s="9"/>
      <c r="B4" s="10"/>
      <c r="C4" s="78"/>
      <c r="D4" s="78"/>
      <c r="E4" s="79"/>
      <c r="F4" s="78"/>
      <c r="G4" s="79"/>
      <c r="H4" s="78"/>
      <c r="I4" s="79"/>
      <c r="J4" s="11"/>
      <c r="K4" s="11"/>
      <c r="L4" s="11"/>
      <c r="M4" s="10"/>
      <c r="N4" s="3"/>
    </row>
    <row r="5" spans="1:14" ht="4.5" customHeight="1" x14ac:dyDescent="0.15">
      <c r="A5" s="80" t="s">
        <v>0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2"/>
      <c r="N5" s="12"/>
    </row>
    <row r="6" spans="1:14" ht="14.25" customHeight="1" x14ac:dyDescent="0.15">
      <c r="A6" s="75" t="s">
        <v>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7"/>
      <c r="N6" s="13"/>
    </row>
    <row r="7" spans="1:14" ht="15" customHeight="1" x14ac:dyDescent="0.15">
      <c r="A7" s="98" t="s">
        <v>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100"/>
      <c r="N7" s="3"/>
    </row>
    <row r="8" spans="1:14" ht="15" customHeight="1" x14ac:dyDescent="0.15">
      <c r="A8" s="92" t="s">
        <v>3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4"/>
      <c r="N8" s="3"/>
    </row>
    <row r="9" spans="1:14" ht="15" customHeight="1" x14ac:dyDescent="0.15">
      <c r="A9" s="92" t="s">
        <v>4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4"/>
      <c r="N9" s="3"/>
    </row>
    <row r="10" spans="1:14" ht="15" customHeight="1" x14ac:dyDescent="0.15">
      <c r="A10" s="95" t="s">
        <v>5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7"/>
      <c r="N10" s="3"/>
    </row>
    <row r="11" spans="1:14" ht="28.5" customHeight="1" x14ac:dyDescent="0.15">
      <c r="A11" s="89" t="s">
        <v>195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1"/>
      <c r="N11" s="14" t="s">
        <v>6</v>
      </c>
    </row>
    <row r="12" spans="1:14" ht="37.5" customHeight="1" x14ac:dyDescent="0.15">
      <c r="A12" s="15" t="s">
        <v>7</v>
      </c>
      <c r="B12" s="16" t="s">
        <v>8</v>
      </c>
      <c r="C12" s="17" t="s">
        <v>9</v>
      </c>
      <c r="D12" s="17" t="s">
        <v>10</v>
      </c>
      <c r="E12" s="18"/>
      <c r="F12" s="17" t="s">
        <v>11</v>
      </c>
      <c r="G12" s="17" t="s">
        <v>12</v>
      </c>
      <c r="H12" s="17" t="s">
        <v>8</v>
      </c>
      <c r="I12" s="17" t="s">
        <v>13</v>
      </c>
      <c r="J12" s="18"/>
      <c r="K12" s="18"/>
      <c r="L12" s="18"/>
      <c r="M12" s="17" t="s">
        <v>14</v>
      </c>
      <c r="N12" s="19" t="s">
        <v>6</v>
      </c>
    </row>
    <row r="13" spans="1:14" ht="45" customHeight="1" x14ac:dyDescent="0.15">
      <c r="A13" s="20" t="s">
        <v>15</v>
      </c>
      <c r="B13" s="21"/>
      <c r="C13" s="22" t="s">
        <v>16</v>
      </c>
      <c r="D13" s="23"/>
      <c r="E13" s="24"/>
      <c r="F13" s="25"/>
      <c r="G13" s="26"/>
      <c r="H13" s="27"/>
      <c r="I13" s="24"/>
      <c r="J13" s="24"/>
      <c r="K13" s="24"/>
      <c r="L13" s="24"/>
      <c r="M13" s="28"/>
      <c r="N13" s="29"/>
    </row>
    <row r="14" spans="1:14" ht="37.5" customHeight="1" x14ac:dyDescent="0.15">
      <c r="A14" s="30" t="s">
        <v>17</v>
      </c>
      <c r="B14" s="31"/>
      <c r="C14" s="32" t="s">
        <v>18</v>
      </c>
      <c r="D14" s="23"/>
      <c r="E14" s="24"/>
      <c r="F14" s="25"/>
      <c r="G14" s="26"/>
      <c r="H14" s="27"/>
      <c r="I14" s="24"/>
      <c r="J14" s="24"/>
      <c r="K14" s="24"/>
      <c r="L14" s="24"/>
      <c r="M14" s="28"/>
      <c r="N14" s="29"/>
    </row>
    <row r="15" spans="1:14" ht="26.25" customHeight="1" x14ac:dyDescent="0.15">
      <c r="A15" s="30" t="s">
        <v>19</v>
      </c>
      <c r="B15" s="31"/>
      <c r="C15" s="32" t="s">
        <v>20</v>
      </c>
      <c r="D15" s="23"/>
      <c r="E15" s="24"/>
      <c r="F15" s="25"/>
      <c r="G15" s="26"/>
      <c r="H15" s="27"/>
      <c r="I15" s="24"/>
      <c r="J15" s="24"/>
      <c r="K15" s="24"/>
      <c r="L15" s="24"/>
      <c r="M15" s="28"/>
      <c r="N15" s="29"/>
    </row>
    <row r="16" spans="1:14" ht="22.5" customHeight="1" x14ac:dyDescent="0.15">
      <c r="A16" s="33" t="s">
        <v>21</v>
      </c>
      <c r="B16" s="34"/>
      <c r="C16" s="35" t="s">
        <v>179</v>
      </c>
      <c r="D16" s="23"/>
      <c r="E16" s="24"/>
      <c r="F16" s="25"/>
      <c r="G16" s="26"/>
      <c r="H16" s="27"/>
      <c r="I16" s="24"/>
      <c r="J16" s="24"/>
      <c r="K16" s="24"/>
      <c r="L16" s="24"/>
      <c r="M16" s="28"/>
      <c r="N16" s="29"/>
    </row>
    <row r="17" spans="1:14" ht="18.75" customHeight="1" x14ac:dyDescent="0.15">
      <c r="A17" s="33" t="s">
        <v>23</v>
      </c>
      <c r="B17" s="34"/>
      <c r="C17" s="36" t="s">
        <v>24</v>
      </c>
      <c r="D17" s="37" t="s">
        <v>25</v>
      </c>
      <c r="E17" s="38"/>
      <c r="F17" s="39">
        <v>0</v>
      </c>
      <c r="G17" s="40"/>
      <c r="H17" s="41">
        <v>0</v>
      </c>
      <c r="I17" s="42"/>
      <c r="J17" s="43"/>
      <c r="K17" s="42"/>
      <c r="L17" s="42"/>
      <c r="M17" s="44">
        <f>IF(ISNUMBER($K17),IF(ISNUMBER($G17),ROUND($K17*$G17,2),ROUND($K17*$F17,2)),IF(ISNUMBER($G17),ROUND($I17*$G17,2),ROUND($I17*$F17,2)))</f>
        <v>0</v>
      </c>
      <c r="N17" s="29"/>
    </row>
    <row r="18" spans="1:14" ht="22.5" customHeight="1" x14ac:dyDescent="0.15">
      <c r="A18" s="33" t="s">
        <v>26</v>
      </c>
      <c r="B18" s="34"/>
      <c r="C18" s="35" t="s">
        <v>22</v>
      </c>
      <c r="D18" s="23"/>
      <c r="E18" s="24"/>
      <c r="F18" s="25"/>
      <c r="G18" s="26"/>
      <c r="H18" s="27"/>
      <c r="I18" s="24"/>
      <c r="J18" s="24"/>
      <c r="K18" s="24"/>
      <c r="L18" s="24"/>
      <c r="M18" s="28"/>
      <c r="N18" s="29"/>
    </row>
    <row r="19" spans="1:14" ht="18.75" customHeight="1" x14ac:dyDescent="0.15">
      <c r="A19" s="33" t="s">
        <v>27</v>
      </c>
      <c r="B19" s="34"/>
      <c r="C19" s="36" t="s">
        <v>28</v>
      </c>
      <c r="D19" s="37" t="s">
        <v>25</v>
      </c>
      <c r="E19" s="38"/>
      <c r="F19" s="39">
        <v>0</v>
      </c>
      <c r="G19" s="40"/>
      <c r="H19" s="41">
        <v>0</v>
      </c>
      <c r="I19" s="42"/>
      <c r="J19" s="43"/>
      <c r="K19" s="42"/>
      <c r="L19" s="42"/>
      <c r="M19" s="44">
        <f t="shared" ref="M19:M21" si="0">IF(ISNUMBER($K19),IF(ISNUMBER($G19),ROUND($K19*$G19,2),ROUND($K19*$F19,2)),IF(ISNUMBER($G19),ROUND($I19*$G19,2),ROUND($I19*$F19,2)))</f>
        <v>0</v>
      </c>
      <c r="N19" s="29"/>
    </row>
    <row r="20" spans="1:14" ht="18.75" customHeight="1" x14ac:dyDescent="0.15">
      <c r="A20" s="33" t="s">
        <v>29</v>
      </c>
      <c r="B20" s="34"/>
      <c r="C20" s="36" t="s">
        <v>30</v>
      </c>
      <c r="D20" s="37" t="s">
        <v>25</v>
      </c>
      <c r="E20" s="38"/>
      <c r="F20" s="39">
        <v>0</v>
      </c>
      <c r="G20" s="40"/>
      <c r="H20" s="41">
        <v>0</v>
      </c>
      <c r="I20" s="42"/>
      <c r="J20" s="43"/>
      <c r="K20" s="42"/>
      <c r="L20" s="42"/>
      <c r="M20" s="44">
        <f t="shared" si="0"/>
        <v>0</v>
      </c>
      <c r="N20" s="29"/>
    </row>
    <row r="21" spans="1:14" ht="18.75" customHeight="1" x14ac:dyDescent="0.15">
      <c r="A21" s="33" t="s">
        <v>180</v>
      </c>
      <c r="B21" s="57"/>
      <c r="C21" s="36" t="s">
        <v>181</v>
      </c>
      <c r="D21" s="37" t="s">
        <v>25</v>
      </c>
      <c r="E21" s="38"/>
      <c r="F21" s="39">
        <v>0</v>
      </c>
      <c r="G21" s="40"/>
      <c r="H21" s="41">
        <v>0</v>
      </c>
      <c r="I21" s="42"/>
      <c r="J21" s="43"/>
      <c r="K21" s="42"/>
      <c r="L21" s="42"/>
      <c r="M21" s="44">
        <f t="shared" si="0"/>
        <v>0</v>
      </c>
      <c r="N21" s="58"/>
    </row>
    <row r="22" spans="1:14" ht="31.5" customHeight="1" x14ac:dyDescent="0.15">
      <c r="A22" s="73" t="s">
        <v>31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45">
        <f>M$17+SUM(M$19:M$20)</f>
        <v>0</v>
      </c>
      <c r="N22" s="46"/>
    </row>
    <row r="23" spans="1:14" ht="26.25" customHeight="1" x14ac:dyDescent="0.15">
      <c r="A23" s="30" t="s">
        <v>32</v>
      </c>
      <c r="B23" s="31"/>
      <c r="C23" s="32" t="s">
        <v>33</v>
      </c>
      <c r="D23" s="23"/>
      <c r="E23" s="24"/>
      <c r="F23" s="25"/>
      <c r="G23" s="26"/>
      <c r="H23" s="27"/>
      <c r="I23" s="24"/>
      <c r="J23" s="24"/>
      <c r="K23" s="24"/>
      <c r="L23" s="24"/>
      <c r="M23" s="28"/>
      <c r="N23" s="29"/>
    </row>
    <row r="24" spans="1:14" ht="22.5" customHeight="1" x14ac:dyDescent="0.15">
      <c r="A24" s="33" t="s">
        <v>34</v>
      </c>
      <c r="B24" s="34"/>
      <c r="C24" s="35" t="s">
        <v>35</v>
      </c>
      <c r="D24" s="23"/>
      <c r="E24" s="24"/>
      <c r="F24" s="25"/>
      <c r="G24" s="26"/>
      <c r="H24" s="27"/>
      <c r="I24" s="24"/>
      <c r="J24" s="24"/>
      <c r="K24" s="24"/>
      <c r="L24" s="24"/>
      <c r="M24" s="28"/>
      <c r="N24" s="29"/>
    </row>
    <row r="25" spans="1:14" ht="18.75" customHeight="1" x14ac:dyDescent="0.15">
      <c r="A25" s="33" t="s">
        <v>36</v>
      </c>
      <c r="B25" s="34"/>
      <c r="C25" s="36" t="s">
        <v>37</v>
      </c>
      <c r="D25" s="37" t="s">
        <v>38</v>
      </c>
      <c r="E25" s="38"/>
      <c r="F25" s="39">
        <v>0</v>
      </c>
      <c r="G25" s="40"/>
      <c r="H25" s="41">
        <v>2</v>
      </c>
      <c r="I25" s="42"/>
      <c r="J25" s="43"/>
      <c r="K25" s="42"/>
      <c r="L25" s="42"/>
      <c r="M25" s="44">
        <f>IF(ISNUMBER($K25),IF(ISNUMBER($G25),ROUND($K25*$G25,2),ROUND($K25*$F25,2)),IF(ISNUMBER($G25),ROUND($I25*$G25,2),ROUND($I25*$F25,2)))</f>
        <v>0</v>
      </c>
      <c r="N25" s="29"/>
    </row>
    <row r="26" spans="1:14" ht="22.5" customHeight="1" x14ac:dyDescent="0.15">
      <c r="A26" s="33" t="s">
        <v>39</v>
      </c>
      <c r="B26" s="34"/>
      <c r="C26" s="35" t="s">
        <v>40</v>
      </c>
      <c r="D26" s="23"/>
      <c r="E26" s="24"/>
      <c r="F26" s="25"/>
      <c r="G26" s="26"/>
      <c r="H26" s="27"/>
      <c r="I26" s="24"/>
      <c r="J26" s="24"/>
      <c r="K26" s="24"/>
      <c r="L26" s="24"/>
      <c r="M26" s="28"/>
      <c r="N26" s="29"/>
    </row>
    <row r="27" spans="1:14" ht="18.75" customHeight="1" x14ac:dyDescent="0.15">
      <c r="A27" s="33" t="s">
        <v>41</v>
      </c>
      <c r="B27" s="34"/>
      <c r="C27" s="36" t="s">
        <v>42</v>
      </c>
      <c r="D27" s="37" t="s">
        <v>43</v>
      </c>
      <c r="E27" s="47"/>
      <c r="F27" s="48">
        <v>0</v>
      </c>
      <c r="G27" s="49"/>
      <c r="H27" s="41">
        <v>0</v>
      </c>
      <c r="I27" s="42"/>
      <c r="J27" s="43"/>
      <c r="K27" s="42"/>
      <c r="L27" s="42"/>
      <c r="M27" s="44">
        <f t="shared" ref="M27:M29" si="1">IF(ISNUMBER($K27),IF(ISNUMBER($G27),ROUND($K27*$G27,2),ROUND($K27*$F27,2)),IF(ISNUMBER($G27),ROUND($I27*$G27,2),ROUND($I27*$F27,2)))</f>
        <v>0</v>
      </c>
      <c r="N27" s="29"/>
    </row>
    <row r="28" spans="1:14" ht="18.75" customHeight="1" x14ac:dyDescent="0.15">
      <c r="A28" s="33" t="s">
        <v>44</v>
      </c>
      <c r="B28" s="34"/>
      <c r="C28" s="36" t="s">
        <v>45</v>
      </c>
      <c r="D28" s="37" t="s">
        <v>46</v>
      </c>
      <c r="E28" s="38"/>
      <c r="F28" s="39">
        <v>0</v>
      </c>
      <c r="G28" s="40"/>
      <c r="H28" s="41">
        <v>2</v>
      </c>
      <c r="I28" s="42"/>
      <c r="J28" s="43"/>
      <c r="K28" s="42"/>
      <c r="L28" s="42"/>
      <c r="M28" s="44">
        <f t="shared" si="1"/>
        <v>0</v>
      </c>
      <c r="N28" s="29"/>
    </row>
    <row r="29" spans="1:14" ht="18.75" customHeight="1" x14ac:dyDescent="0.15">
      <c r="A29" s="33" t="s">
        <v>47</v>
      </c>
      <c r="B29" s="34"/>
      <c r="C29" s="36" t="s">
        <v>48</v>
      </c>
      <c r="D29" s="37" t="s">
        <v>46</v>
      </c>
      <c r="E29" s="38"/>
      <c r="F29" s="39">
        <v>0</v>
      </c>
      <c r="G29" s="40"/>
      <c r="H29" s="41">
        <v>2</v>
      </c>
      <c r="I29" s="42"/>
      <c r="J29" s="43"/>
      <c r="K29" s="42"/>
      <c r="L29" s="42"/>
      <c r="M29" s="44">
        <f t="shared" si="1"/>
        <v>0</v>
      </c>
      <c r="N29" s="29"/>
    </row>
    <row r="30" spans="1:14" ht="22.5" customHeight="1" x14ac:dyDescent="0.15">
      <c r="A30" s="33" t="s">
        <v>49</v>
      </c>
      <c r="B30" s="34"/>
      <c r="C30" s="35" t="s">
        <v>50</v>
      </c>
      <c r="D30" s="23"/>
      <c r="E30" s="24"/>
      <c r="F30" s="25"/>
      <c r="G30" s="26"/>
      <c r="H30" s="27"/>
      <c r="I30" s="24"/>
      <c r="J30" s="24"/>
      <c r="K30" s="24"/>
      <c r="L30" s="24"/>
      <c r="M30" s="28"/>
      <c r="N30" s="29"/>
    </row>
    <row r="31" spans="1:14" ht="18.75" customHeight="1" x14ac:dyDescent="0.15">
      <c r="A31" s="33" t="s">
        <v>51</v>
      </c>
      <c r="B31" s="34"/>
      <c r="C31" s="36" t="s">
        <v>52</v>
      </c>
      <c r="D31" s="37" t="s">
        <v>53</v>
      </c>
      <c r="E31" s="47"/>
      <c r="F31" s="48">
        <v>0</v>
      </c>
      <c r="G31" s="49"/>
      <c r="H31" s="41">
        <v>0</v>
      </c>
      <c r="I31" s="42"/>
      <c r="J31" s="43"/>
      <c r="K31" s="42"/>
      <c r="L31" s="42"/>
      <c r="M31" s="44">
        <f t="shared" ref="M31:M32" si="2">IF(ISNUMBER($K31),IF(ISNUMBER($G31),ROUND($K31*$G31,2),ROUND($K31*$F31,2)),IF(ISNUMBER($G31),ROUND($I31*$G31,2),ROUND($I31*$F31,2)))</f>
        <v>0</v>
      </c>
      <c r="N31" s="29"/>
    </row>
    <row r="32" spans="1:14" ht="18.75" customHeight="1" x14ac:dyDescent="0.15">
      <c r="A32" s="33" t="s">
        <v>54</v>
      </c>
      <c r="B32" s="34"/>
      <c r="C32" s="36" t="s">
        <v>55</v>
      </c>
      <c r="D32" s="37" t="s">
        <v>25</v>
      </c>
      <c r="E32" s="38"/>
      <c r="F32" s="39">
        <v>0</v>
      </c>
      <c r="G32" s="40"/>
      <c r="H32" s="41">
        <v>2</v>
      </c>
      <c r="I32" s="42"/>
      <c r="J32" s="43"/>
      <c r="K32" s="42"/>
      <c r="L32" s="42"/>
      <c r="M32" s="44">
        <f t="shared" si="2"/>
        <v>0</v>
      </c>
      <c r="N32" s="29"/>
    </row>
    <row r="33" spans="1:14" ht="31.5" customHeight="1" x14ac:dyDescent="0.15">
      <c r="A33" s="73" t="s">
        <v>56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45">
        <f>M$25+SUM(M$27:M$29)+SUM(M$31:M$32)</f>
        <v>0</v>
      </c>
      <c r="N33" s="46"/>
    </row>
    <row r="34" spans="1:14" ht="26.25" customHeight="1" x14ac:dyDescent="0.15">
      <c r="A34" s="30" t="s">
        <v>57</v>
      </c>
      <c r="B34" s="31"/>
      <c r="C34" s="32" t="s">
        <v>58</v>
      </c>
      <c r="D34" s="23"/>
      <c r="E34" s="24"/>
      <c r="F34" s="25"/>
      <c r="G34" s="26"/>
      <c r="H34" s="27"/>
      <c r="I34" s="24"/>
      <c r="J34" s="24"/>
      <c r="K34" s="24"/>
      <c r="L34" s="24"/>
      <c r="M34" s="28"/>
      <c r="N34" s="29"/>
    </row>
    <row r="35" spans="1:14" ht="22.5" customHeight="1" x14ac:dyDescent="0.15">
      <c r="A35" s="33" t="s">
        <v>59</v>
      </c>
      <c r="B35" s="34"/>
      <c r="C35" s="35" t="s">
        <v>50</v>
      </c>
      <c r="D35" s="23"/>
      <c r="E35" s="24"/>
      <c r="F35" s="25"/>
      <c r="G35" s="26"/>
      <c r="H35" s="27"/>
      <c r="I35" s="24"/>
      <c r="J35" s="24"/>
      <c r="K35" s="24"/>
      <c r="L35" s="24"/>
      <c r="M35" s="28"/>
      <c r="N35" s="29"/>
    </row>
    <row r="36" spans="1:14" ht="18.75" customHeight="1" x14ac:dyDescent="0.15">
      <c r="A36" s="33" t="s">
        <v>60</v>
      </c>
      <c r="B36" s="34"/>
      <c r="C36" s="36" t="s">
        <v>61</v>
      </c>
      <c r="D36" s="37" t="s">
        <v>53</v>
      </c>
      <c r="E36" s="47"/>
      <c r="F36" s="48">
        <v>0</v>
      </c>
      <c r="G36" s="49"/>
      <c r="H36" s="41">
        <v>0</v>
      </c>
      <c r="I36" s="42"/>
      <c r="J36" s="43"/>
      <c r="K36" s="42"/>
      <c r="L36" s="42"/>
      <c r="M36" s="44">
        <f t="shared" ref="M36:M40" si="3">IF(ISNUMBER($K36),IF(ISNUMBER($G36),ROUND($K36*$G36,2),ROUND($K36*$F36,2)),IF(ISNUMBER($G36),ROUND($I36*$G36,2),ROUND($I36*$F36,2)))</f>
        <v>0</v>
      </c>
      <c r="N36" s="29"/>
    </row>
    <row r="37" spans="1:14" ht="18.75" customHeight="1" x14ac:dyDescent="0.15">
      <c r="A37" s="33" t="s">
        <v>62</v>
      </c>
      <c r="B37" s="34"/>
      <c r="C37" s="36" t="s">
        <v>63</v>
      </c>
      <c r="D37" s="37" t="s">
        <v>64</v>
      </c>
      <c r="E37" s="43"/>
      <c r="F37" s="50">
        <v>0</v>
      </c>
      <c r="G37" s="51"/>
      <c r="H37" s="41">
        <v>2</v>
      </c>
      <c r="I37" s="42"/>
      <c r="J37" s="43"/>
      <c r="K37" s="42"/>
      <c r="L37" s="42"/>
      <c r="M37" s="44">
        <f t="shared" si="3"/>
        <v>0</v>
      </c>
      <c r="N37" s="29"/>
    </row>
    <row r="38" spans="1:14" ht="18.75" customHeight="1" x14ac:dyDescent="0.15">
      <c r="A38" s="33" t="s">
        <v>65</v>
      </c>
      <c r="B38" s="34"/>
      <c r="C38" s="36" t="s">
        <v>66</v>
      </c>
      <c r="D38" s="37" t="s">
        <v>64</v>
      </c>
      <c r="E38" s="43"/>
      <c r="F38" s="50">
        <v>0</v>
      </c>
      <c r="G38" s="51"/>
      <c r="H38" s="41">
        <v>2</v>
      </c>
      <c r="I38" s="42"/>
      <c r="J38" s="43"/>
      <c r="K38" s="42"/>
      <c r="L38" s="42"/>
      <c r="M38" s="44">
        <f t="shared" si="3"/>
        <v>0</v>
      </c>
      <c r="N38" s="29"/>
    </row>
    <row r="39" spans="1:14" ht="18.75" customHeight="1" x14ac:dyDescent="0.15">
      <c r="A39" s="33" t="s">
        <v>67</v>
      </c>
      <c r="B39" s="34"/>
      <c r="C39" s="36" t="s">
        <v>68</v>
      </c>
      <c r="D39" s="37" t="s">
        <v>64</v>
      </c>
      <c r="E39" s="43"/>
      <c r="F39" s="50">
        <v>0</v>
      </c>
      <c r="G39" s="51"/>
      <c r="H39" s="41">
        <v>0</v>
      </c>
      <c r="I39" s="42"/>
      <c r="J39" s="43"/>
      <c r="K39" s="42"/>
      <c r="L39" s="42"/>
      <c r="M39" s="44">
        <f t="shared" si="3"/>
        <v>0</v>
      </c>
      <c r="N39" s="29"/>
    </row>
    <row r="40" spans="1:14" ht="29.25" customHeight="1" x14ac:dyDescent="0.15">
      <c r="A40" s="33" t="s">
        <v>69</v>
      </c>
      <c r="B40" s="34"/>
      <c r="C40" s="36" t="s">
        <v>70</v>
      </c>
      <c r="D40" s="37" t="s">
        <v>64</v>
      </c>
      <c r="E40" s="43"/>
      <c r="F40" s="50">
        <v>0</v>
      </c>
      <c r="G40" s="51"/>
      <c r="H40" s="41">
        <v>2</v>
      </c>
      <c r="I40" s="42"/>
      <c r="J40" s="43"/>
      <c r="K40" s="42"/>
      <c r="L40" s="42"/>
      <c r="M40" s="44">
        <f t="shared" si="3"/>
        <v>0</v>
      </c>
      <c r="N40" s="29"/>
    </row>
    <row r="41" spans="1:14" ht="22.5" customHeight="1" x14ac:dyDescent="0.15">
      <c r="A41" s="33" t="s">
        <v>71</v>
      </c>
      <c r="B41" s="34"/>
      <c r="C41" s="35" t="s">
        <v>72</v>
      </c>
      <c r="D41" s="23"/>
      <c r="E41" s="24"/>
      <c r="F41" s="25"/>
      <c r="G41" s="26"/>
      <c r="H41" s="27"/>
      <c r="I41" s="24"/>
      <c r="J41" s="24"/>
      <c r="K41" s="24"/>
      <c r="L41" s="24"/>
      <c r="M41" s="28"/>
      <c r="N41" s="29"/>
    </row>
    <row r="42" spans="1:14" ht="18.75" customHeight="1" x14ac:dyDescent="0.15">
      <c r="A42" s="33" t="s">
        <v>73</v>
      </c>
      <c r="B42" s="34"/>
      <c r="C42" s="36" t="s">
        <v>74</v>
      </c>
      <c r="D42" s="37" t="s">
        <v>53</v>
      </c>
      <c r="E42" s="47"/>
      <c r="F42" s="48">
        <v>0</v>
      </c>
      <c r="G42" s="49"/>
      <c r="H42" s="41">
        <v>0</v>
      </c>
      <c r="I42" s="42"/>
      <c r="J42" s="43"/>
      <c r="K42" s="42"/>
      <c r="L42" s="42"/>
      <c r="M42" s="44">
        <f t="shared" ref="M42:M47" si="4">IF(ISNUMBER($K42),IF(ISNUMBER($G42),ROUND($K42*$G42,2),ROUND($K42*$F42,2)),IF(ISNUMBER($G42),ROUND($I42*$G42,2),ROUND($I42*$F42,2)))</f>
        <v>0</v>
      </c>
      <c r="N42" s="29"/>
    </row>
    <row r="43" spans="1:14" ht="18.75" customHeight="1" x14ac:dyDescent="0.15">
      <c r="A43" s="33" t="s">
        <v>75</v>
      </c>
      <c r="B43" s="34"/>
      <c r="C43" s="36" t="s">
        <v>76</v>
      </c>
      <c r="D43" s="37" t="s">
        <v>64</v>
      </c>
      <c r="E43" s="43"/>
      <c r="F43" s="50">
        <v>0</v>
      </c>
      <c r="G43" s="51"/>
      <c r="H43" s="41">
        <v>0</v>
      </c>
      <c r="I43" s="42"/>
      <c r="J43" s="43"/>
      <c r="K43" s="42"/>
      <c r="L43" s="42"/>
      <c r="M43" s="44">
        <f t="shared" si="4"/>
        <v>0</v>
      </c>
      <c r="N43" s="29"/>
    </row>
    <row r="44" spans="1:14" ht="18.75" customHeight="1" x14ac:dyDescent="0.15">
      <c r="A44" s="33" t="s">
        <v>77</v>
      </c>
      <c r="B44" s="34"/>
      <c r="C44" s="36" t="s">
        <v>78</v>
      </c>
      <c r="D44" s="37" t="s">
        <v>64</v>
      </c>
      <c r="E44" s="43"/>
      <c r="F44" s="50">
        <v>0</v>
      </c>
      <c r="G44" s="51"/>
      <c r="H44" s="41">
        <v>0</v>
      </c>
      <c r="I44" s="42"/>
      <c r="J44" s="43"/>
      <c r="K44" s="42"/>
      <c r="L44" s="42"/>
      <c r="M44" s="44">
        <f t="shared" si="4"/>
        <v>0</v>
      </c>
      <c r="N44" s="29"/>
    </row>
    <row r="45" spans="1:14" ht="18.75" customHeight="1" x14ac:dyDescent="0.15">
      <c r="A45" s="33" t="s">
        <v>79</v>
      </c>
      <c r="B45" s="34"/>
      <c r="C45" s="36" t="s">
        <v>80</v>
      </c>
      <c r="D45" s="37" t="s">
        <v>64</v>
      </c>
      <c r="E45" s="43"/>
      <c r="F45" s="50">
        <v>0</v>
      </c>
      <c r="G45" s="51"/>
      <c r="H45" s="41">
        <v>0</v>
      </c>
      <c r="I45" s="42"/>
      <c r="J45" s="43"/>
      <c r="K45" s="42"/>
      <c r="L45" s="42"/>
      <c r="M45" s="44">
        <f t="shared" si="4"/>
        <v>0</v>
      </c>
      <c r="N45" s="29"/>
    </row>
    <row r="46" spans="1:14" ht="18.75" customHeight="1" x14ac:dyDescent="0.15">
      <c r="A46" s="33" t="s">
        <v>81</v>
      </c>
      <c r="B46" s="34"/>
      <c r="C46" s="36" t="s">
        <v>82</v>
      </c>
      <c r="D46" s="37" t="s">
        <v>53</v>
      </c>
      <c r="E46" s="47"/>
      <c r="F46" s="48">
        <v>0</v>
      </c>
      <c r="G46" s="49"/>
      <c r="H46" s="41">
        <v>0</v>
      </c>
      <c r="I46" s="42"/>
      <c r="J46" s="43"/>
      <c r="K46" s="42"/>
      <c r="L46" s="42"/>
      <c r="M46" s="44">
        <f t="shared" si="4"/>
        <v>0</v>
      </c>
      <c r="N46" s="29"/>
    </row>
    <row r="47" spans="1:14" ht="18.75" customHeight="1" x14ac:dyDescent="0.15">
      <c r="A47" s="33" t="s">
        <v>83</v>
      </c>
      <c r="B47" s="34"/>
      <c r="C47" s="36" t="s">
        <v>84</v>
      </c>
      <c r="D47" s="37" t="s">
        <v>38</v>
      </c>
      <c r="E47" s="38"/>
      <c r="F47" s="39">
        <v>0</v>
      </c>
      <c r="G47" s="40"/>
      <c r="H47" s="41">
        <v>0</v>
      </c>
      <c r="I47" s="42"/>
      <c r="J47" s="43"/>
      <c r="K47" s="42"/>
      <c r="L47" s="42"/>
      <c r="M47" s="44">
        <f t="shared" si="4"/>
        <v>0</v>
      </c>
      <c r="N47" s="29"/>
    </row>
    <row r="48" spans="1:14" ht="22.5" customHeight="1" x14ac:dyDescent="0.15">
      <c r="A48" s="33" t="s">
        <v>85</v>
      </c>
      <c r="B48" s="34"/>
      <c r="C48" s="35" t="s">
        <v>86</v>
      </c>
      <c r="D48" s="23"/>
      <c r="E48" s="24"/>
      <c r="F48" s="25"/>
      <c r="G48" s="26"/>
      <c r="H48" s="27"/>
      <c r="I48" s="24"/>
      <c r="J48" s="24"/>
      <c r="K48" s="24"/>
      <c r="L48" s="24"/>
      <c r="M48" s="28"/>
      <c r="N48" s="29"/>
    </row>
    <row r="49" spans="1:14" ht="18.75" customHeight="1" x14ac:dyDescent="0.15">
      <c r="A49" s="33" t="s">
        <v>87</v>
      </c>
      <c r="B49" s="34"/>
      <c r="C49" s="36" t="s">
        <v>61</v>
      </c>
      <c r="D49" s="37" t="s">
        <v>53</v>
      </c>
      <c r="E49" s="47"/>
      <c r="F49" s="48">
        <v>0</v>
      </c>
      <c r="G49" s="49"/>
      <c r="H49" s="41">
        <v>0</v>
      </c>
      <c r="I49" s="42"/>
      <c r="J49" s="43"/>
      <c r="K49" s="42"/>
      <c r="L49" s="42"/>
      <c r="M49" s="44">
        <f t="shared" ref="M49:M53" si="5">IF(ISNUMBER($K49),IF(ISNUMBER($G49),ROUND($K49*$G49,2),ROUND($K49*$F49,2)),IF(ISNUMBER($G49),ROUND($I49*$G49,2),ROUND($I49*$F49,2)))</f>
        <v>0</v>
      </c>
      <c r="N49" s="29"/>
    </row>
    <row r="50" spans="1:14" ht="18.75" customHeight="1" x14ac:dyDescent="0.15">
      <c r="A50" s="33" t="s">
        <v>88</v>
      </c>
      <c r="B50" s="34"/>
      <c r="C50" s="36" t="s">
        <v>89</v>
      </c>
      <c r="D50" s="37" t="s">
        <v>64</v>
      </c>
      <c r="E50" s="43"/>
      <c r="F50" s="50">
        <v>0</v>
      </c>
      <c r="G50" s="51"/>
      <c r="H50" s="41">
        <v>2</v>
      </c>
      <c r="I50" s="42"/>
      <c r="J50" s="43"/>
      <c r="K50" s="42"/>
      <c r="L50" s="42"/>
      <c r="M50" s="44">
        <f t="shared" si="5"/>
        <v>0</v>
      </c>
      <c r="N50" s="29"/>
    </row>
    <row r="51" spans="1:14" ht="18.75" customHeight="1" x14ac:dyDescent="0.15">
      <c r="A51" s="33" t="s">
        <v>90</v>
      </c>
      <c r="B51" s="34"/>
      <c r="C51" s="36" t="s">
        <v>68</v>
      </c>
      <c r="D51" s="37" t="s">
        <v>64</v>
      </c>
      <c r="E51" s="43"/>
      <c r="F51" s="50">
        <v>0</v>
      </c>
      <c r="G51" s="51"/>
      <c r="H51" s="41">
        <v>0</v>
      </c>
      <c r="I51" s="42"/>
      <c r="J51" s="43"/>
      <c r="K51" s="42"/>
      <c r="L51" s="42"/>
      <c r="M51" s="44">
        <f t="shared" si="5"/>
        <v>0</v>
      </c>
      <c r="N51" s="29"/>
    </row>
    <row r="52" spans="1:14" ht="29.25" customHeight="1" x14ac:dyDescent="0.15">
      <c r="A52" s="33" t="s">
        <v>91</v>
      </c>
      <c r="B52" s="34"/>
      <c r="C52" s="36" t="s">
        <v>70</v>
      </c>
      <c r="D52" s="37" t="s">
        <v>64</v>
      </c>
      <c r="E52" s="43"/>
      <c r="F52" s="50">
        <v>0</v>
      </c>
      <c r="G52" s="51"/>
      <c r="H52" s="41">
        <v>2</v>
      </c>
      <c r="I52" s="42"/>
      <c r="J52" s="43"/>
      <c r="K52" s="42"/>
      <c r="L52" s="42"/>
      <c r="M52" s="44">
        <f t="shared" si="5"/>
        <v>0</v>
      </c>
      <c r="N52" s="29"/>
    </row>
    <row r="53" spans="1:14" ht="18.75" customHeight="1" x14ac:dyDescent="0.15">
      <c r="A53" s="33" t="s">
        <v>92</v>
      </c>
      <c r="B53" s="34"/>
      <c r="C53" s="36" t="s">
        <v>93</v>
      </c>
      <c r="D53" s="37" t="s">
        <v>43</v>
      </c>
      <c r="E53" s="47"/>
      <c r="F53" s="48">
        <v>0</v>
      </c>
      <c r="G53" s="49"/>
      <c r="H53" s="41">
        <v>2</v>
      </c>
      <c r="I53" s="42"/>
      <c r="J53" s="43"/>
      <c r="K53" s="42"/>
      <c r="L53" s="42"/>
      <c r="M53" s="44">
        <f t="shared" si="5"/>
        <v>0</v>
      </c>
      <c r="N53" s="29"/>
    </row>
    <row r="54" spans="1:14" ht="31.5" customHeight="1" x14ac:dyDescent="0.15">
      <c r="A54" s="73" t="s">
        <v>94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45">
        <f>SUM(M$36:M$40)+SUM(M$42:M$47)+SUM(M$49:M$53)</f>
        <v>0</v>
      </c>
      <c r="N54" s="46"/>
    </row>
    <row r="55" spans="1:14" ht="26.25" customHeight="1" x14ac:dyDescent="0.15">
      <c r="A55" s="30" t="s">
        <v>95</v>
      </c>
      <c r="B55" s="31"/>
      <c r="C55" s="32" t="s">
        <v>96</v>
      </c>
      <c r="D55" s="23"/>
      <c r="E55" s="24"/>
      <c r="F55" s="25"/>
      <c r="G55" s="26"/>
      <c r="H55" s="27"/>
      <c r="I55" s="24"/>
      <c r="J55" s="24"/>
      <c r="K55" s="24"/>
      <c r="L55" s="24"/>
      <c r="M55" s="28"/>
      <c r="N55" s="29"/>
    </row>
    <row r="56" spans="1:14" ht="22.5" customHeight="1" x14ac:dyDescent="0.15">
      <c r="A56" s="33" t="s">
        <v>97</v>
      </c>
      <c r="B56" s="34"/>
      <c r="C56" s="35" t="s">
        <v>33</v>
      </c>
      <c r="D56" s="23"/>
      <c r="E56" s="24"/>
      <c r="F56" s="25"/>
      <c r="G56" s="26"/>
      <c r="H56" s="27"/>
      <c r="I56" s="24"/>
      <c r="J56" s="24"/>
      <c r="K56" s="24"/>
      <c r="L56" s="24"/>
      <c r="M56" s="28"/>
      <c r="N56" s="29"/>
    </row>
    <row r="57" spans="1:14" ht="18.75" customHeight="1" x14ac:dyDescent="0.15">
      <c r="A57" s="33" t="s">
        <v>98</v>
      </c>
      <c r="B57" s="34"/>
      <c r="C57" s="36" t="s">
        <v>99</v>
      </c>
      <c r="D57" s="37" t="s">
        <v>43</v>
      </c>
      <c r="E57" s="47"/>
      <c r="F57" s="48">
        <v>0</v>
      </c>
      <c r="G57" s="49"/>
      <c r="H57" s="41">
        <v>2</v>
      </c>
      <c r="I57" s="42"/>
      <c r="J57" s="43"/>
      <c r="K57" s="42"/>
      <c r="L57" s="42"/>
      <c r="M57" s="44">
        <f>IF(ISNUMBER($K57),IF(ISNUMBER($G57),ROUND($K57*$G57,2),ROUND($K57*$F57,2)),IF(ISNUMBER($G57),ROUND($I57*$G57,2),ROUND($I57*$F57,2)))</f>
        <v>0</v>
      </c>
      <c r="N57" s="29"/>
    </row>
    <row r="58" spans="1:14" ht="22.5" customHeight="1" x14ac:dyDescent="0.15">
      <c r="A58" s="33" t="s">
        <v>100</v>
      </c>
      <c r="B58" s="34"/>
      <c r="C58" s="35" t="s">
        <v>101</v>
      </c>
      <c r="D58" s="23"/>
      <c r="E58" s="24"/>
      <c r="F58" s="25"/>
      <c r="G58" s="26"/>
      <c r="H58" s="27"/>
      <c r="I58" s="24"/>
      <c r="J58" s="24"/>
      <c r="K58" s="24"/>
      <c r="L58" s="24"/>
      <c r="M58" s="28"/>
      <c r="N58" s="29"/>
    </row>
    <row r="59" spans="1:14" ht="18.75" customHeight="1" x14ac:dyDescent="0.15">
      <c r="A59" s="33" t="s">
        <v>102</v>
      </c>
      <c r="B59" s="34"/>
      <c r="C59" s="36" t="s">
        <v>103</v>
      </c>
      <c r="D59" s="23"/>
      <c r="E59" s="24"/>
      <c r="F59" s="25"/>
      <c r="G59" s="26"/>
      <c r="H59" s="27"/>
      <c r="I59" s="24"/>
      <c r="J59" s="24"/>
      <c r="K59" s="24"/>
      <c r="L59" s="24"/>
      <c r="M59" s="28"/>
      <c r="N59" s="29"/>
    </row>
    <row r="60" spans="1:14" ht="18.75" customHeight="1" x14ac:dyDescent="0.15">
      <c r="A60" s="33" t="s">
        <v>104</v>
      </c>
      <c r="B60" s="34"/>
      <c r="C60" s="52" t="s">
        <v>105</v>
      </c>
      <c r="D60" s="37" t="s">
        <v>43</v>
      </c>
      <c r="E60" s="47"/>
      <c r="F60" s="48">
        <v>0</v>
      </c>
      <c r="G60" s="49"/>
      <c r="H60" s="41">
        <v>0</v>
      </c>
      <c r="I60" s="42"/>
      <c r="J60" s="43"/>
      <c r="K60" s="42"/>
      <c r="L60" s="42"/>
      <c r="M60" s="44">
        <f t="shared" ref="M60:M63" si="6">IF(ISNUMBER($K60),IF(ISNUMBER($G60),ROUND($K60*$G60,2),ROUND($K60*$F60,2)),IF(ISNUMBER($G60),ROUND($I60*$G60,2),ROUND($I60*$F60,2)))</f>
        <v>0</v>
      </c>
      <c r="N60" s="29"/>
    </row>
    <row r="61" spans="1:14" ht="18.75" customHeight="1" x14ac:dyDescent="0.15">
      <c r="A61" s="33" t="s">
        <v>106</v>
      </c>
      <c r="B61" s="34"/>
      <c r="C61" s="52" t="s">
        <v>107</v>
      </c>
      <c r="D61" s="37" t="s">
        <v>43</v>
      </c>
      <c r="E61" s="47"/>
      <c r="F61" s="48">
        <v>0</v>
      </c>
      <c r="G61" s="49"/>
      <c r="H61" s="41">
        <v>0</v>
      </c>
      <c r="I61" s="42"/>
      <c r="J61" s="43"/>
      <c r="K61" s="42"/>
      <c r="L61" s="42"/>
      <c r="M61" s="44">
        <f t="shared" si="6"/>
        <v>0</v>
      </c>
      <c r="N61" s="29"/>
    </row>
    <row r="62" spans="1:14" ht="18.75" customHeight="1" x14ac:dyDescent="0.15">
      <c r="A62" s="33" t="s">
        <v>108</v>
      </c>
      <c r="B62" s="34"/>
      <c r="C62" s="52" t="s">
        <v>109</v>
      </c>
      <c r="D62" s="37" t="s">
        <v>43</v>
      </c>
      <c r="E62" s="47"/>
      <c r="F62" s="48">
        <v>0</v>
      </c>
      <c r="G62" s="49"/>
      <c r="H62" s="41">
        <v>0</v>
      </c>
      <c r="I62" s="42"/>
      <c r="J62" s="43"/>
      <c r="K62" s="42"/>
      <c r="L62" s="42"/>
      <c r="M62" s="44">
        <f t="shared" si="6"/>
        <v>0</v>
      </c>
      <c r="N62" s="29"/>
    </row>
    <row r="63" spans="1:14" ht="18.75" customHeight="1" x14ac:dyDescent="0.15">
      <c r="A63" s="33" t="s">
        <v>110</v>
      </c>
      <c r="B63" s="34"/>
      <c r="C63" s="52" t="s">
        <v>111</v>
      </c>
      <c r="D63" s="37" t="s">
        <v>25</v>
      </c>
      <c r="E63" s="38"/>
      <c r="F63" s="39">
        <v>0</v>
      </c>
      <c r="G63" s="40"/>
      <c r="H63" s="41">
        <v>2</v>
      </c>
      <c r="I63" s="42"/>
      <c r="J63" s="43"/>
      <c r="K63" s="42"/>
      <c r="L63" s="42"/>
      <c r="M63" s="44">
        <f t="shared" si="6"/>
        <v>0</v>
      </c>
      <c r="N63" s="29"/>
    </row>
    <row r="64" spans="1:14" ht="18.75" customHeight="1" x14ac:dyDescent="0.15">
      <c r="A64" s="33" t="s">
        <v>112</v>
      </c>
      <c r="B64" s="34"/>
      <c r="C64" s="36" t="s">
        <v>113</v>
      </c>
      <c r="D64" s="23"/>
      <c r="E64" s="24"/>
      <c r="F64" s="25"/>
      <c r="G64" s="26"/>
      <c r="H64" s="27"/>
      <c r="I64" s="24"/>
      <c r="J64" s="24"/>
      <c r="K64" s="24"/>
      <c r="L64" s="24"/>
      <c r="M64" s="28"/>
      <c r="N64" s="29"/>
    </row>
    <row r="65" spans="1:14" ht="29.25" customHeight="1" x14ac:dyDescent="0.15">
      <c r="A65" s="33" t="s">
        <v>114</v>
      </c>
      <c r="B65" s="34"/>
      <c r="C65" s="52" t="s">
        <v>115</v>
      </c>
      <c r="D65" s="37" t="s">
        <v>38</v>
      </c>
      <c r="E65" s="38"/>
      <c r="F65" s="39">
        <v>0</v>
      </c>
      <c r="G65" s="40"/>
      <c r="H65" s="41">
        <v>0</v>
      </c>
      <c r="I65" s="42"/>
      <c r="J65" s="43"/>
      <c r="K65" s="42"/>
      <c r="L65" s="42"/>
      <c r="M65" s="44">
        <f>IF(ISNUMBER($K65),IF(ISNUMBER($G65),ROUND($K65*$G65,2),ROUND($K65*$F65,2)),IF(ISNUMBER($G65),ROUND($I65*$G65,2),ROUND($I65*$F65,2)))</f>
        <v>0</v>
      </c>
      <c r="N65" s="29"/>
    </row>
    <row r="66" spans="1:14" ht="18.75" customHeight="1" x14ac:dyDescent="0.15">
      <c r="A66" s="33" t="s">
        <v>116</v>
      </c>
      <c r="B66" s="34"/>
      <c r="C66" s="36" t="s">
        <v>117</v>
      </c>
      <c r="D66" s="23"/>
      <c r="E66" s="24"/>
      <c r="F66" s="25"/>
      <c r="G66" s="26"/>
      <c r="H66" s="27"/>
      <c r="I66" s="24"/>
      <c r="J66" s="24"/>
      <c r="K66" s="24"/>
      <c r="L66" s="24"/>
      <c r="M66" s="28"/>
      <c r="N66" s="29"/>
    </row>
    <row r="67" spans="1:14" ht="29.25" customHeight="1" x14ac:dyDescent="0.15">
      <c r="A67" s="33" t="s">
        <v>118</v>
      </c>
      <c r="B67" s="34"/>
      <c r="C67" s="52" t="s">
        <v>119</v>
      </c>
      <c r="D67" s="37" t="s">
        <v>38</v>
      </c>
      <c r="E67" s="38"/>
      <c r="F67" s="39">
        <v>0</v>
      </c>
      <c r="G67" s="40"/>
      <c r="H67" s="41">
        <v>0</v>
      </c>
      <c r="I67" s="42"/>
      <c r="J67" s="43"/>
      <c r="K67" s="42"/>
      <c r="L67" s="42"/>
      <c r="M67" s="44">
        <f t="shared" ref="M67:M71" si="7">IF(ISNUMBER($K67),IF(ISNUMBER($G67),ROUND($K67*$G67,2),ROUND($K67*$F67,2)),IF(ISNUMBER($G67),ROUND($I67*$G67,2),ROUND($I67*$F67,2)))</f>
        <v>0</v>
      </c>
      <c r="N67" s="29"/>
    </row>
    <row r="68" spans="1:14" ht="18.75" customHeight="1" x14ac:dyDescent="0.15">
      <c r="A68" s="33" t="s">
        <v>120</v>
      </c>
      <c r="B68" s="34"/>
      <c r="C68" s="52" t="s">
        <v>121</v>
      </c>
      <c r="D68" s="37" t="s">
        <v>43</v>
      </c>
      <c r="E68" s="47"/>
      <c r="F68" s="48">
        <v>0</v>
      </c>
      <c r="G68" s="49"/>
      <c r="H68" s="41">
        <v>2</v>
      </c>
      <c r="I68" s="42"/>
      <c r="J68" s="43"/>
      <c r="K68" s="42"/>
      <c r="L68" s="42"/>
      <c r="M68" s="44">
        <f t="shared" si="7"/>
        <v>0</v>
      </c>
      <c r="N68" s="29"/>
    </row>
    <row r="69" spans="1:14" ht="18.75" customHeight="1" x14ac:dyDescent="0.15">
      <c r="A69" s="33" t="s">
        <v>122</v>
      </c>
      <c r="B69" s="34"/>
      <c r="C69" s="52" t="s">
        <v>123</v>
      </c>
      <c r="D69" s="37" t="s">
        <v>38</v>
      </c>
      <c r="E69" s="38"/>
      <c r="F69" s="39">
        <v>0</v>
      </c>
      <c r="G69" s="40"/>
      <c r="H69" s="41">
        <v>2</v>
      </c>
      <c r="I69" s="42"/>
      <c r="J69" s="43"/>
      <c r="K69" s="42"/>
      <c r="L69" s="42"/>
      <c r="M69" s="44">
        <f t="shared" si="7"/>
        <v>0</v>
      </c>
      <c r="N69" s="29"/>
    </row>
    <row r="70" spans="1:14" ht="18.75" customHeight="1" x14ac:dyDescent="0.15">
      <c r="A70" s="33" t="s">
        <v>124</v>
      </c>
      <c r="B70" s="34"/>
      <c r="C70" s="52" t="s">
        <v>125</v>
      </c>
      <c r="D70" s="37" t="s">
        <v>38</v>
      </c>
      <c r="E70" s="38"/>
      <c r="F70" s="39">
        <v>0</v>
      </c>
      <c r="G70" s="40"/>
      <c r="H70" s="41">
        <v>2</v>
      </c>
      <c r="I70" s="42"/>
      <c r="J70" s="43"/>
      <c r="K70" s="42"/>
      <c r="L70" s="42"/>
      <c r="M70" s="44">
        <f t="shared" si="7"/>
        <v>0</v>
      </c>
      <c r="N70" s="29"/>
    </row>
    <row r="71" spans="1:14" ht="18.75" customHeight="1" x14ac:dyDescent="0.15">
      <c r="A71" s="33" t="s">
        <v>126</v>
      </c>
      <c r="B71" s="34"/>
      <c r="C71" s="52" t="s">
        <v>127</v>
      </c>
      <c r="D71" s="37" t="s">
        <v>43</v>
      </c>
      <c r="E71" s="47"/>
      <c r="F71" s="48">
        <v>0</v>
      </c>
      <c r="G71" s="49"/>
      <c r="H71" s="41">
        <v>0</v>
      </c>
      <c r="I71" s="42"/>
      <c r="J71" s="43"/>
      <c r="K71" s="42"/>
      <c r="L71" s="42"/>
      <c r="M71" s="44">
        <f t="shared" si="7"/>
        <v>0</v>
      </c>
      <c r="N71" s="29"/>
    </row>
    <row r="72" spans="1:14" ht="22.5" customHeight="1" x14ac:dyDescent="0.15">
      <c r="A72" s="33" t="s">
        <v>128</v>
      </c>
      <c r="B72" s="34"/>
      <c r="C72" s="35" t="s">
        <v>129</v>
      </c>
      <c r="D72" s="23"/>
      <c r="E72" s="24"/>
      <c r="F72" s="25"/>
      <c r="G72" s="26"/>
      <c r="H72" s="27"/>
      <c r="I72" s="24"/>
      <c r="J72" s="24"/>
      <c r="K72" s="24"/>
      <c r="L72" s="24"/>
      <c r="M72" s="28"/>
      <c r="N72" s="29"/>
    </row>
    <row r="73" spans="1:14" ht="18.75" customHeight="1" x14ac:dyDescent="0.15">
      <c r="A73" s="33" t="s">
        <v>130</v>
      </c>
      <c r="B73" s="34"/>
      <c r="C73" s="36" t="s">
        <v>131</v>
      </c>
      <c r="D73" s="37" t="s">
        <v>43</v>
      </c>
      <c r="E73" s="47"/>
      <c r="F73" s="48">
        <v>0</v>
      </c>
      <c r="G73" s="49"/>
      <c r="H73" s="41">
        <v>0</v>
      </c>
      <c r="I73" s="42"/>
      <c r="J73" s="43"/>
      <c r="K73" s="42"/>
      <c r="L73" s="42"/>
      <c r="M73" s="44">
        <f>IF(ISNUMBER($K73),IF(ISNUMBER($G73),ROUND($K73*$G73,2),ROUND($K73*$F73,2)),IF(ISNUMBER($G73),ROUND($I73*$G73,2),ROUND($I73*$F73,2)))</f>
        <v>0</v>
      </c>
      <c r="N73" s="29"/>
    </row>
    <row r="74" spans="1:14" ht="31.5" customHeight="1" x14ac:dyDescent="0.15">
      <c r="A74" s="73" t="s">
        <v>132</v>
      </c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45">
        <f>M$57+SUM(M$60:M$63)+M$65+SUM(M$67:M$71)+M$73</f>
        <v>0</v>
      </c>
      <c r="N74" s="46"/>
    </row>
    <row r="75" spans="1:14" ht="26.25" customHeight="1" x14ac:dyDescent="0.15">
      <c r="A75" s="30" t="s">
        <v>133</v>
      </c>
      <c r="B75" s="31"/>
      <c r="C75" s="32" t="s">
        <v>134</v>
      </c>
      <c r="D75" s="23"/>
      <c r="E75" s="24"/>
      <c r="F75" s="25"/>
      <c r="G75" s="26"/>
      <c r="H75" s="27"/>
      <c r="I75" s="24"/>
      <c r="J75" s="24"/>
      <c r="K75" s="24"/>
      <c r="L75" s="24"/>
      <c r="M75" s="28"/>
      <c r="N75" s="29"/>
    </row>
    <row r="76" spans="1:14" ht="22.5" customHeight="1" x14ac:dyDescent="0.15">
      <c r="A76" s="33" t="s">
        <v>135</v>
      </c>
      <c r="B76" s="34"/>
      <c r="C76" s="35" t="s">
        <v>99</v>
      </c>
      <c r="D76" s="37" t="s">
        <v>43</v>
      </c>
      <c r="E76" s="47"/>
      <c r="F76" s="48">
        <v>0</v>
      </c>
      <c r="G76" s="49"/>
      <c r="H76" s="41">
        <v>0</v>
      </c>
      <c r="I76" s="42"/>
      <c r="J76" s="43"/>
      <c r="K76" s="42"/>
      <c r="L76" s="42"/>
      <c r="M76" s="44">
        <f>IF(ISNUMBER($K76),IF(ISNUMBER($G76),ROUND($K76*$G76,2),ROUND($K76*$F76,2)),IF(ISNUMBER($G76),ROUND($I76*$G76,2),ROUND($I76*$F76,2)))</f>
        <v>0</v>
      </c>
      <c r="N76" s="29"/>
    </row>
    <row r="77" spans="1:14" ht="22.5" customHeight="1" x14ac:dyDescent="0.15">
      <c r="A77" s="33" t="s">
        <v>136</v>
      </c>
      <c r="B77" s="34"/>
      <c r="C77" s="35" t="s">
        <v>137</v>
      </c>
      <c r="D77" s="23"/>
      <c r="E77" s="24"/>
      <c r="F77" s="25"/>
      <c r="G77" s="26"/>
      <c r="H77" s="27"/>
      <c r="I77" s="24"/>
      <c r="J77" s="24"/>
      <c r="K77" s="24"/>
      <c r="L77" s="24"/>
      <c r="M77" s="28"/>
      <c r="N77" s="29"/>
    </row>
    <row r="78" spans="1:14" ht="18.75" customHeight="1" x14ac:dyDescent="0.15">
      <c r="A78" s="33" t="s">
        <v>138</v>
      </c>
      <c r="B78" s="34"/>
      <c r="C78" s="36" t="s">
        <v>139</v>
      </c>
      <c r="D78" s="37" t="s">
        <v>46</v>
      </c>
      <c r="E78" s="38"/>
      <c r="F78" s="39">
        <v>0</v>
      </c>
      <c r="G78" s="40"/>
      <c r="H78" s="41">
        <v>2</v>
      </c>
      <c r="I78" s="42"/>
      <c r="J78" s="43"/>
      <c r="K78" s="42"/>
      <c r="L78" s="42"/>
      <c r="M78" s="44">
        <f t="shared" ref="M78:M79" si="8">IF(ISNUMBER($K78),IF(ISNUMBER($G78),ROUND($K78*$G78,2),ROUND($K78*$F78,2)),IF(ISNUMBER($G78),ROUND($I78*$G78,2),ROUND($I78*$F78,2)))</f>
        <v>0</v>
      </c>
      <c r="N78" s="29"/>
    </row>
    <row r="79" spans="1:14" ht="18.75" customHeight="1" x14ac:dyDescent="0.15">
      <c r="A79" s="33" t="s">
        <v>140</v>
      </c>
      <c r="B79" s="34"/>
      <c r="C79" s="36" t="s">
        <v>141</v>
      </c>
      <c r="D79" s="37" t="s">
        <v>43</v>
      </c>
      <c r="E79" s="47"/>
      <c r="F79" s="48">
        <v>0</v>
      </c>
      <c r="G79" s="49"/>
      <c r="H79" s="41">
        <v>2</v>
      </c>
      <c r="I79" s="42"/>
      <c r="J79" s="43"/>
      <c r="K79" s="42"/>
      <c r="L79" s="42"/>
      <c r="M79" s="44">
        <f t="shared" si="8"/>
        <v>0</v>
      </c>
      <c r="N79" s="29"/>
    </row>
    <row r="80" spans="1:14" ht="31.5" customHeight="1" x14ac:dyDescent="0.15">
      <c r="A80" s="73" t="s">
        <v>142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45">
        <f>M$76+SUM(M$78:M$79)</f>
        <v>0</v>
      </c>
      <c r="N80" s="46"/>
    </row>
    <row r="81" spans="1:14" ht="26.25" customHeight="1" x14ac:dyDescent="0.15">
      <c r="A81" s="30" t="s">
        <v>143</v>
      </c>
      <c r="B81" s="31"/>
      <c r="C81" s="32" t="s">
        <v>144</v>
      </c>
      <c r="D81" s="23"/>
      <c r="E81" s="24"/>
      <c r="F81" s="25"/>
      <c r="G81" s="26"/>
      <c r="H81" s="27"/>
      <c r="I81" s="24"/>
      <c r="J81" s="24"/>
      <c r="K81" s="24"/>
      <c r="L81" s="24"/>
      <c r="M81" s="28"/>
      <c r="N81" s="29"/>
    </row>
    <row r="82" spans="1:14" ht="22.5" customHeight="1" x14ac:dyDescent="0.15">
      <c r="A82" s="33" t="s">
        <v>145</v>
      </c>
      <c r="B82" s="34"/>
      <c r="C82" s="35" t="s">
        <v>146</v>
      </c>
      <c r="D82" s="23"/>
      <c r="E82" s="24"/>
      <c r="F82" s="25"/>
      <c r="G82" s="26"/>
      <c r="H82" s="27"/>
      <c r="I82" s="24"/>
      <c r="J82" s="24"/>
      <c r="K82" s="24"/>
      <c r="L82" s="24"/>
      <c r="M82" s="28"/>
      <c r="N82" s="29"/>
    </row>
    <row r="83" spans="1:14" ht="18.75" customHeight="1" x14ac:dyDescent="0.15">
      <c r="A83" s="33" t="s">
        <v>147</v>
      </c>
      <c r="B83" s="34"/>
      <c r="C83" s="36" t="s">
        <v>148</v>
      </c>
      <c r="D83" s="37" t="s">
        <v>53</v>
      </c>
      <c r="E83" s="47"/>
      <c r="F83" s="48">
        <v>0</v>
      </c>
      <c r="G83" s="49"/>
      <c r="H83" s="41">
        <v>2</v>
      </c>
      <c r="I83" s="42"/>
      <c r="J83" s="43"/>
      <c r="K83" s="42"/>
      <c r="L83" s="42"/>
      <c r="M83" s="44">
        <f t="shared" ref="M83:M87" si="9">IF(ISNUMBER($K83),IF(ISNUMBER($G83),ROUND($K83*$G83,2),ROUND($K83*$F83,2)),IF(ISNUMBER($G83),ROUND($I83*$G83,2),ROUND($I83*$F83,2)))</f>
        <v>0</v>
      </c>
      <c r="N83" s="29"/>
    </row>
    <row r="84" spans="1:14" ht="18.75" customHeight="1" x14ac:dyDescent="0.15">
      <c r="A84" s="33" t="s">
        <v>149</v>
      </c>
      <c r="B84" s="34"/>
      <c r="C84" s="36" t="s">
        <v>150</v>
      </c>
      <c r="D84" s="37" t="s">
        <v>53</v>
      </c>
      <c r="E84" s="47"/>
      <c r="F84" s="48">
        <v>0</v>
      </c>
      <c r="G84" s="49"/>
      <c r="H84" s="41">
        <v>2</v>
      </c>
      <c r="I84" s="42"/>
      <c r="J84" s="43"/>
      <c r="K84" s="42"/>
      <c r="L84" s="42"/>
      <c r="M84" s="44">
        <f t="shared" si="9"/>
        <v>0</v>
      </c>
      <c r="N84" s="29"/>
    </row>
    <row r="85" spans="1:14" ht="18.75" customHeight="1" x14ac:dyDescent="0.15">
      <c r="A85" s="33" t="s">
        <v>151</v>
      </c>
      <c r="B85" s="34"/>
      <c r="C85" s="36" t="s">
        <v>152</v>
      </c>
      <c r="D85" s="37" t="s">
        <v>53</v>
      </c>
      <c r="E85" s="47"/>
      <c r="F85" s="48">
        <v>0</v>
      </c>
      <c r="G85" s="49"/>
      <c r="H85" s="41">
        <v>2</v>
      </c>
      <c r="I85" s="42"/>
      <c r="J85" s="43"/>
      <c r="K85" s="42"/>
      <c r="L85" s="42"/>
      <c r="M85" s="44">
        <f t="shared" si="9"/>
        <v>0</v>
      </c>
      <c r="N85" s="29"/>
    </row>
    <row r="86" spans="1:14" ht="18.75" customHeight="1" x14ac:dyDescent="0.15">
      <c r="A86" s="33" t="s">
        <v>153</v>
      </c>
      <c r="B86" s="34"/>
      <c r="C86" s="36" t="s">
        <v>154</v>
      </c>
      <c r="D86" s="37" t="s">
        <v>43</v>
      </c>
      <c r="E86" s="47"/>
      <c r="F86" s="48">
        <v>0</v>
      </c>
      <c r="G86" s="49"/>
      <c r="H86" s="41">
        <v>0</v>
      </c>
      <c r="I86" s="42"/>
      <c r="J86" s="43"/>
      <c r="K86" s="42"/>
      <c r="L86" s="42"/>
      <c r="M86" s="44">
        <f t="shared" si="9"/>
        <v>0</v>
      </c>
      <c r="N86" s="29"/>
    </row>
    <row r="87" spans="1:14" ht="18.75" customHeight="1" x14ac:dyDescent="0.15">
      <c r="A87" s="33" t="s">
        <v>155</v>
      </c>
      <c r="B87" s="34"/>
      <c r="C87" s="36" t="s">
        <v>156</v>
      </c>
      <c r="D87" s="37" t="s">
        <v>43</v>
      </c>
      <c r="E87" s="47"/>
      <c r="F87" s="48">
        <v>0</v>
      </c>
      <c r="G87" s="49"/>
      <c r="H87" s="41">
        <v>0</v>
      </c>
      <c r="I87" s="42"/>
      <c r="J87" s="43"/>
      <c r="K87" s="42"/>
      <c r="L87" s="42"/>
      <c r="M87" s="44">
        <f t="shared" si="9"/>
        <v>0</v>
      </c>
      <c r="N87" s="29"/>
    </row>
    <row r="88" spans="1:14" ht="22.5" customHeight="1" x14ac:dyDescent="0.15">
      <c r="A88" s="33" t="s">
        <v>157</v>
      </c>
      <c r="B88" s="34"/>
      <c r="C88" s="35" t="s">
        <v>158</v>
      </c>
      <c r="D88" s="23"/>
      <c r="E88" s="24"/>
      <c r="F88" s="25"/>
      <c r="G88" s="26"/>
      <c r="H88" s="27"/>
      <c r="I88" s="24"/>
      <c r="J88" s="24"/>
      <c r="K88" s="24"/>
      <c r="L88" s="24"/>
      <c r="M88" s="28"/>
      <c r="N88" s="29"/>
    </row>
    <row r="89" spans="1:14" ht="18.75" customHeight="1" x14ac:dyDescent="0.15">
      <c r="A89" s="33" t="s">
        <v>159</v>
      </c>
      <c r="B89" s="34"/>
      <c r="C89" s="36" t="s">
        <v>160</v>
      </c>
      <c r="D89" s="37" t="s">
        <v>43</v>
      </c>
      <c r="E89" s="47"/>
      <c r="F89" s="48">
        <v>0</v>
      </c>
      <c r="G89" s="49"/>
      <c r="H89" s="41">
        <v>0</v>
      </c>
      <c r="I89" s="42"/>
      <c r="J89" s="43"/>
      <c r="K89" s="42"/>
      <c r="L89" s="42"/>
      <c r="M89" s="44">
        <f>IF(ISNUMBER($K89),IF(ISNUMBER($G89),ROUND($K89*$G89,2),ROUND($K89*$F89,2)),IF(ISNUMBER($G89),ROUND($I89*$G89,2),ROUND($I89*$F89,2)))</f>
        <v>0</v>
      </c>
      <c r="N89" s="29"/>
    </row>
    <row r="90" spans="1:14" ht="22.5" customHeight="1" x14ac:dyDescent="0.15">
      <c r="A90" s="33" t="s">
        <v>161</v>
      </c>
      <c r="B90" s="34"/>
      <c r="C90" s="35" t="s">
        <v>162</v>
      </c>
      <c r="D90" s="23"/>
      <c r="E90" s="24"/>
      <c r="F90" s="25"/>
      <c r="G90" s="26"/>
      <c r="H90" s="27"/>
      <c r="I90" s="24"/>
      <c r="J90" s="24"/>
      <c r="K90" s="24"/>
      <c r="L90" s="24"/>
      <c r="M90" s="28"/>
      <c r="N90" s="29"/>
    </row>
    <row r="91" spans="1:14" ht="18.75" customHeight="1" x14ac:dyDescent="0.15">
      <c r="A91" s="33" t="s">
        <v>163</v>
      </c>
      <c r="B91" s="34"/>
      <c r="C91" s="36" t="s">
        <v>164</v>
      </c>
      <c r="D91" s="37" t="s">
        <v>46</v>
      </c>
      <c r="E91" s="38"/>
      <c r="F91" s="39">
        <v>0</v>
      </c>
      <c r="G91" s="40"/>
      <c r="H91" s="41">
        <v>2</v>
      </c>
      <c r="I91" s="42"/>
      <c r="J91" s="43"/>
      <c r="K91" s="42"/>
      <c r="L91" s="42"/>
      <c r="M91" s="44">
        <f>IF(ISNUMBER($K91),IF(ISNUMBER($G91),ROUND($K91*$G91,2),ROUND($K91*$F91,2)),IF(ISNUMBER($G91),ROUND($I91*$G91,2),ROUND($I91*$F91,2)))</f>
        <v>0</v>
      </c>
      <c r="N91" s="29"/>
    </row>
    <row r="92" spans="1:14" ht="31.5" customHeight="1" x14ac:dyDescent="0.15">
      <c r="A92" s="73" t="s">
        <v>165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45">
        <f>SUM(M$83:M$87)+M$89+M$91</f>
        <v>0</v>
      </c>
      <c r="N92" s="46"/>
    </row>
    <row r="93" spans="1:14" ht="26.25" customHeight="1" x14ac:dyDescent="0.15">
      <c r="A93" s="30" t="s">
        <v>166</v>
      </c>
      <c r="B93" s="31"/>
      <c r="C93" s="32" t="s">
        <v>167</v>
      </c>
      <c r="D93" s="23"/>
      <c r="E93" s="24"/>
      <c r="F93" s="25"/>
      <c r="G93" s="26"/>
      <c r="H93" s="27"/>
      <c r="I93" s="24"/>
      <c r="J93" s="24"/>
      <c r="K93" s="24"/>
      <c r="L93" s="24"/>
      <c r="M93" s="28"/>
      <c r="N93" s="29"/>
    </row>
    <row r="94" spans="1:14" ht="22.5" customHeight="1" x14ac:dyDescent="0.15">
      <c r="A94" s="33" t="s">
        <v>168</v>
      </c>
      <c r="B94" s="34"/>
      <c r="C94" s="35" t="s">
        <v>169</v>
      </c>
      <c r="D94" s="37" t="s">
        <v>53</v>
      </c>
      <c r="E94" s="47"/>
      <c r="F94" s="48">
        <v>0</v>
      </c>
      <c r="G94" s="49"/>
      <c r="H94" s="41">
        <v>2</v>
      </c>
      <c r="I94" s="42"/>
      <c r="J94" s="43"/>
      <c r="K94" s="42"/>
      <c r="L94" s="42"/>
      <c r="M94" s="44">
        <f>IF(ISNUMBER($K94),IF(ISNUMBER($G94),ROUND($K94*$G94,2),ROUND($K94*$F94,2)),IF(ISNUMBER($G94),ROUND($I94*$G94,2),ROUND($I94*$F94,2)))</f>
        <v>0</v>
      </c>
      <c r="N94" s="29"/>
    </row>
    <row r="95" spans="1:14" ht="31.5" customHeight="1" x14ac:dyDescent="0.15">
      <c r="A95" s="73" t="s">
        <v>170</v>
      </c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45">
        <f>M$94</f>
        <v>0</v>
      </c>
      <c r="N95" s="46"/>
    </row>
    <row r="96" spans="1:14" ht="26.25" customHeight="1" x14ac:dyDescent="0.15">
      <c r="A96" s="30" t="s">
        <v>171</v>
      </c>
      <c r="B96" s="31"/>
      <c r="C96" s="32" t="s">
        <v>172</v>
      </c>
      <c r="D96" s="23"/>
      <c r="E96" s="24"/>
      <c r="F96" s="25"/>
      <c r="G96" s="26"/>
      <c r="H96" s="27"/>
      <c r="I96" s="24"/>
      <c r="J96" s="24"/>
      <c r="K96" s="24"/>
      <c r="L96" s="24"/>
      <c r="M96" s="28"/>
      <c r="N96" s="29"/>
    </row>
    <row r="97" spans="1:14" ht="22.5" customHeight="1" x14ac:dyDescent="0.15">
      <c r="A97" s="33" t="s">
        <v>173</v>
      </c>
      <c r="B97" s="34"/>
      <c r="C97" s="35" t="s">
        <v>174</v>
      </c>
      <c r="D97" s="37" t="s">
        <v>25</v>
      </c>
      <c r="E97" s="38"/>
      <c r="F97" s="39">
        <v>0</v>
      </c>
      <c r="G97" s="40"/>
      <c r="H97" s="41">
        <v>0</v>
      </c>
      <c r="I97" s="42"/>
      <c r="J97" s="43"/>
      <c r="K97" s="42"/>
      <c r="L97" s="42"/>
      <c r="M97" s="44">
        <f t="shared" ref="M97:M98" si="10">IF(ISNUMBER($K97),IF(ISNUMBER($G97),ROUND($K97*$G97,2),ROUND($K97*$F97,2)),IF(ISNUMBER($G97),ROUND($I97*$G97,2),ROUND($I97*$F97,2)))</f>
        <v>0</v>
      </c>
      <c r="N97" s="29"/>
    </row>
    <row r="98" spans="1:14" ht="22.5" customHeight="1" x14ac:dyDescent="0.15">
      <c r="A98" s="33" t="s">
        <v>175</v>
      </c>
      <c r="B98" s="34"/>
      <c r="C98" s="35" t="s">
        <v>176</v>
      </c>
      <c r="D98" s="37" t="s">
        <v>25</v>
      </c>
      <c r="E98" s="38"/>
      <c r="F98" s="39">
        <v>0</v>
      </c>
      <c r="G98" s="40"/>
      <c r="H98" s="41">
        <v>0</v>
      </c>
      <c r="I98" s="42"/>
      <c r="J98" s="43"/>
      <c r="K98" s="42"/>
      <c r="L98" s="42"/>
      <c r="M98" s="44">
        <f t="shared" si="10"/>
        <v>0</v>
      </c>
      <c r="N98" s="29"/>
    </row>
    <row r="99" spans="1:14" ht="31.5" customHeight="1" x14ac:dyDescent="0.15">
      <c r="A99" s="73" t="s">
        <v>177</v>
      </c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45">
        <f>SUM(M$97:M$98)</f>
        <v>0</v>
      </c>
      <c r="N99" s="46"/>
    </row>
    <row r="100" spans="1:14" ht="18.75" customHeight="1" x14ac:dyDescent="0.15">
      <c r="A100" s="71" t="s">
        <v>196</v>
      </c>
      <c r="B100" s="72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53">
        <f>M$17+SUM(M$19:M$20)+M$25+SUM(M$27:M$29)+SUM(M$31:M$32)+SUM(M$36:M$40)+SUM(M$42:M$47)+SUM(M$49:M$53)+M$57+SUM(M$60:M$63)+M$65+SUM(M$67:M$71)+M$73+M$76+SUM(M$78:M$79)+SUM(M$83:M$87)+M$89+M$91+M$94+SUM(M$97:M$98)</f>
        <v>0</v>
      </c>
      <c r="N100" s="54"/>
    </row>
    <row r="101" spans="1:14" ht="18" customHeight="1" x14ac:dyDescent="0.15">
      <c r="A101" s="69" t="s">
        <v>178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55">
        <f>(SUMIF($H$13:$H$99,2,$M$13:$M$99))*0.2</f>
        <v>0</v>
      </c>
      <c r="N101" s="54"/>
    </row>
    <row r="102" spans="1:14" ht="19.5" customHeight="1" x14ac:dyDescent="0.15">
      <c r="A102" s="67" t="s">
        <v>197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56">
        <f>SUM(M$100:M$101)</f>
        <v>0</v>
      </c>
      <c r="N102" s="54"/>
    </row>
    <row r="104" spans="1:14" ht="15" customHeight="1" thickBot="1" x14ac:dyDescent="0.2"/>
    <row r="105" spans="1:14" ht="15" customHeight="1" thickBot="1" x14ac:dyDescent="0.2">
      <c r="A105" s="101" t="s">
        <v>198</v>
      </c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1"/>
    </row>
    <row r="106" spans="1:14" ht="15" customHeight="1" thickBot="1" x14ac:dyDescent="0.2">
      <c r="A106" s="15" t="s">
        <v>7</v>
      </c>
      <c r="B106" s="16" t="s">
        <v>8</v>
      </c>
      <c r="C106" s="17" t="s">
        <v>9</v>
      </c>
      <c r="D106" s="17" t="s">
        <v>10</v>
      </c>
      <c r="E106" s="18"/>
      <c r="F106" s="17" t="s">
        <v>11</v>
      </c>
      <c r="G106" s="17" t="s">
        <v>12</v>
      </c>
      <c r="H106" s="17" t="s">
        <v>8</v>
      </c>
      <c r="I106" s="17" t="s">
        <v>13</v>
      </c>
      <c r="J106" s="18"/>
      <c r="K106" s="18"/>
      <c r="L106" s="18"/>
      <c r="M106" s="17" t="s">
        <v>14</v>
      </c>
    </row>
    <row r="107" spans="1:14" ht="15" customHeight="1" x14ac:dyDescent="0.15">
      <c r="A107" s="59" t="s">
        <v>182</v>
      </c>
      <c r="B107" s="31"/>
      <c r="C107" s="60" t="s">
        <v>186</v>
      </c>
      <c r="D107" s="23"/>
      <c r="E107" s="24"/>
      <c r="F107" s="25"/>
      <c r="G107" s="26"/>
      <c r="H107" s="27"/>
      <c r="I107" s="24"/>
      <c r="J107" s="24"/>
      <c r="K107" s="24"/>
      <c r="L107" s="24"/>
      <c r="M107" s="28"/>
    </row>
    <row r="108" spans="1:14" ht="15" customHeight="1" thickBot="1" x14ac:dyDescent="0.2">
      <c r="A108" s="33" t="s">
        <v>183</v>
      </c>
      <c r="B108" s="34"/>
      <c r="C108" s="35" t="s">
        <v>184</v>
      </c>
      <c r="D108" s="37" t="s">
        <v>25</v>
      </c>
      <c r="E108" s="38"/>
      <c r="F108" s="39">
        <v>0</v>
      </c>
      <c r="G108" s="40"/>
      <c r="H108" s="41">
        <v>0</v>
      </c>
      <c r="I108" s="42">
        <v>0</v>
      </c>
      <c r="J108" s="43"/>
      <c r="K108" s="42"/>
      <c r="L108" s="42"/>
      <c r="M108" s="44">
        <f t="shared" ref="M108" si="11">IF(ISNUMBER($K108),IF(ISNUMBER($G108),ROUND($K108*$G108,2),ROUND($K108*$F108,2)),IF(ISNUMBER($G108),ROUND($I108*$G108,2),ROUND($I108*$F108,2)))</f>
        <v>0</v>
      </c>
    </row>
    <row r="109" spans="1:14" ht="15" customHeight="1" thickBot="1" x14ac:dyDescent="0.2">
      <c r="A109" s="102" t="s">
        <v>185</v>
      </c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45">
        <f>+M108</f>
        <v>0</v>
      </c>
    </row>
    <row r="110" spans="1:14" ht="15" customHeight="1" x14ac:dyDescent="0.15">
      <c r="A110" s="103" t="s">
        <v>199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53">
        <f>+M109</f>
        <v>0</v>
      </c>
    </row>
    <row r="111" spans="1:14" ht="15" customHeight="1" x14ac:dyDescent="0.15">
      <c r="A111" s="69" t="s">
        <v>178</v>
      </c>
      <c r="B111" s="70"/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55">
        <f>(+M110)*0.2</f>
        <v>0</v>
      </c>
    </row>
    <row r="112" spans="1:14" ht="15" customHeight="1" thickBot="1" x14ac:dyDescent="0.2">
      <c r="A112" s="104" t="s">
        <v>200</v>
      </c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56">
        <f>+M110+M111</f>
        <v>0</v>
      </c>
    </row>
    <row r="114" spans="1:13" ht="30.75" customHeight="1" thickBot="1" x14ac:dyDescent="0.2">
      <c r="A114" s="104" t="s">
        <v>201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56">
        <f>M100+M110</f>
        <v>0</v>
      </c>
    </row>
    <row r="115" spans="1:13" ht="15" customHeight="1" thickBot="1" x14ac:dyDescent="0.2"/>
    <row r="116" spans="1:13" ht="15" customHeight="1" x14ac:dyDescent="0.15">
      <c r="A116" s="64" t="s">
        <v>187</v>
      </c>
      <c r="C116" s="61" t="s">
        <v>190</v>
      </c>
    </row>
    <row r="117" spans="1:13" ht="15" customHeight="1" x14ac:dyDescent="0.15">
      <c r="A117" s="65"/>
      <c r="C117" s="62" t="s">
        <v>189</v>
      </c>
    </row>
    <row r="118" spans="1:13" ht="15" customHeight="1" x14ac:dyDescent="0.15">
      <c r="A118" s="65"/>
      <c r="C118" s="62" t="s">
        <v>193</v>
      </c>
    </row>
    <row r="119" spans="1:13" ht="15" customHeight="1" x14ac:dyDescent="0.15">
      <c r="A119" s="65"/>
      <c r="C119" s="62" t="s">
        <v>188</v>
      </c>
    </row>
    <row r="120" spans="1:13" ht="15" customHeight="1" x14ac:dyDescent="0.15">
      <c r="A120" s="65"/>
      <c r="C120" s="62" t="s">
        <v>191</v>
      </c>
    </row>
    <row r="121" spans="1:13" ht="15" customHeight="1" thickBot="1" x14ac:dyDescent="0.2">
      <c r="A121" s="66"/>
      <c r="C121" s="63" t="s">
        <v>192</v>
      </c>
    </row>
  </sheetData>
  <mergeCells count="28">
    <mergeCell ref="A1:M2"/>
    <mergeCell ref="C3:I3"/>
    <mergeCell ref="A11:M11"/>
    <mergeCell ref="A8:M8"/>
    <mergeCell ref="A9:M9"/>
    <mergeCell ref="A10:M10"/>
    <mergeCell ref="A7:M7"/>
    <mergeCell ref="A22:L22"/>
    <mergeCell ref="A33:L33"/>
    <mergeCell ref="A6:M6"/>
    <mergeCell ref="C4:I4"/>
    <mergeCell ref="A5:M5"/>
    <mergeCell ref="A54:L54"/>
    <mergeCell ref="A74:L74"/>
    <mergeCell ref="A80:L80"/>
    <mergeCell ref="A92:L92"/>
    <mergeCell ref="A95:L95"/>
    <mergeCell ref="A116:A121"/>
    <mergeCell ref="A102:L102"/>
    <mergeCell ref="A101:L101"/>
    <mergeCell ref="A100:L100"/>
    <mergeCell ref="A99:L99"/>
    <mergeCell ref="A105:M105"/>
    <mergeCell ref="A109:L109"/>
    <mergeCell ref="A110:L110"/>
    <mergeCell ref="A111:L111"/>
    <mergeCell ref="A112:L112"/>
    <mergeCell ref="A114:L114"/>
  </mergeCells>
  <phoneticPr fontId="14" type="noConversion"/>
  <printOptions horizontalCentered="1"/>
  <pageMargins left="8.3333340000000006E-2" right="8.3333340000000006E-2" top="8.3333340000000006E-2" bottom="8.3333340000000006E-2" header="8.3333340000000006E-2" footer="8.3333340000000006E-2"/>
  <pageSetup paperSize="9" scale="79" orientation="portrait" useFirstPageNumber="1" r:id="rId1"/>
  <ignoredErrors>
    <ignoredError sqref="A2:N10 A17:N17 A16:B16 D16:N16 A22:N99 A18:B18 D18:N18 A19:N20 A14:N15 B1:N1 A12:N13 B11:N11 A101:N101 B100:N100 B102:N102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 VRD &amp; TERRASSEMENT </vt:lpstr>
      <vt:lpstr>'LOT 01  VRD &amp; TERRASSEMENT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 COURTIS Maylis</cp:lastModifiedBy>
  <dcterms:modified xsi:type="dcterms:W3CDTF">2025-06-19T09:11:35Z</dcterms:modified>
</cp:coreProperties>
</file>